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09948712609\Desktop\Limpeza e Conservação\Linpeza NGCentros\Planilha divisão postos de trabalho\"/>
    </mc:Choice>
  </mc:AlternateContent>
  <xr:revisionPtr revIDLastSave="0" documentId="13_ncr:1_{1DD44700-A8BF-4AA4-B70F-7504C5512EE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lanilha 1" sheetId="1" r:id="rId1"/>
    <sheet name="ETP" sheetId="3" r:id="rId2"/>
    <sheet name="Endereços" sheetId="4" r:id="rId3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6" i="3" l="1"/>
  <c r="G40" i="3" l="1"/>
  <c r="F40" i="3"/>
  <c r="G37" i="3"/>
  <c r="G33" i="3"/>
  <c r="F33" i="3"/>
  <c r="F37" i="3"/>
  <c r="G148" i="1" l="1"/>
  <c r="F22" i="3"/>
  <c r="G22" i="3" s="1"/>
  <c r="G50" i="3" l="1"/>
  <c r="F9" i="3" l="1"/>
  <c r="F8" i="3"/>
  <c r="D157" i="1" l="1"/>
  <c r="F5" i="1"/>
  <c r="F6" i="1" s="1"/>
  <c r="F28" i="1"/>
  <c r="F27" i="1"/>
  <c r="D10" i="3"/>
  <c r="D14" i="3"/>
  <c r="D19" i="3"/>
  <c r="D24" i="3"/>
  <c r="D29" i="3"/>
  <c r="D33" i="3"/>
  <c r="D37" i="3"/>
  <c r="D40" i="3"/>
  <c r="D43" i="3"/>
  <c r="D46" i="3"/>
  <c r="D49" i="3"/>
  <c r="G5" i="1" l="1"/>
  <c r="G6" i="1" s="1"/>
  <c r="F29" i="1"/>
  <c r="G55" i="3" l="1"/>
  <c r="F39" i="3"/>
  <c r="F48" i="3"/>
  <c r="F49" i="3" s="1"/>
  <c r="F45" i="3"/>
  <c r="F46" i="3" s="1"/>
  <c r="F42" i="3"/>
  <c r="F43" i="3" s="1"/>
  <c r="F36" i="3"/>
  <c r="F35" i="3"/>
  <c r="F32" i="3"/>
  <c r="G32" i="3" s="1"/>
  <c r="F31" i="3"/>
  <c r="F27" i="3"/>
  <c r="G27" i="3" s="1"/>
  <c r="F28" i="3"/>
  <c r="G28" i="3" s="1"/>
  <c r="F26" i="3"/>
  <c r="F23" i="3"/>
  <c r="G23" i="3" s="1"/>
  <c r="F21" i="3"/>
  <c r="F18" i="3"/>
  <c r="F17" i="3"/>
  <c r="G17" i="3" s="1"/>
  <c r="F16" i="3"/>
  <c r="F13" i="3"/>
  <c r="G13" i="3" s="1"/>
  <c r="F12" i="3"/>
  <c r="G9" i="3"/>
  <c r="F5" i="3"/>
  <c r="G5" i="3" s="1"/>
  <c r="F4" i="3"/>
  <c r="D6" i="3"/>
  <c r="F66" i="1"/>
  <c r="D72" i="1"/>
  <c r="D70" i="1"/>
  <c r="D69" i="1"/>
  <c r="D73" i="1" s="1"/>
  <c r="F139" i="1"/>
  <c r="F129" i="1"/>
  <c r="G129" i="1" s="1"/>
  <c r="F128" i="1"/>
  <c r="F118" i="1"/>
  <c r="G118" i="1" s="1"/>
  <c r="F117" i="1"/>
  <c r="F107" i="1"/>
  <c r="G107" i="1" s="1"/>
  <c r="F106" i="1"/>
  <c r="G106" i="1" s="1"/>
  <c r="F105" i="1"/>
  <c r="F95" i="1"/>
  <c r="G95" i="1" s="1"/>
  <c r="F93" i="1"/>
  <c r="F83" i="1"/>
  <c r="G83" i="1" s="1"/>
  <c r="F81" i="1"/>
  <c r="G81" i="1" s="1"/>
  <c r="F80" i="1"/>
  <c r="G80" i="1" s="1"/>
  <c r="F79" i="1"/>
  <c r="G79" i="1" s="1"/>
  <c r="F77" i="1"/>
  <c r="F63" i="1"/>
  <c r="G63" i="1" s="1"/>
  <c r="F61" i="1"/>
  <c r="F15" i="1"/>
  <c r="D86" i="1"/>
  <c r="D133" i="1"/>
  <c r="G35" i="3" l="1"/>
  <c r="G139" i="1"/>
  <c r="G140" i="1" s="1"/>
  <c r="F140" i="1"/>
  <c r="G31" i="3"/>
  <c r="G26" i="3"/>
  <c r="G29" i="3" s="1"/>
  <c r="F29" i="3"/>
  <c r="G21" i="3"/>
  <c r="G24" i="3" s="1"/>
  <c r="F24" i="3"/>
  <c r="G16" i="3"/>
  <c r="F19" i="3"/>
  <c r="G12" i="3"/>
  <c r="G14" i="3" s="1"/>
  <c r="F14" i="3"/>
  <c r="G128" i="1"/>
  <c r="G130" i="1" s="1"/>
  <c r="F130" i="1"/>
  <c r="G117" i="1"/>
  <c r="F119" i="1"/>
  <c r="G105" i="1"/>
  <c r="G108" i="1" s="1"/>
  <c r="F108" i="1"/>
  <c r="G93" i="1"/>
  <c r="G96" i="1" s="1"/>
  <c r="F96" i="1"/>
  <c r="G77" i="1"/>
  <c r="G84" i="1" s="1"/>
  <c r="F84" i="1"/>
  <c r="G61" i="1"/>
  <c r="G15" i="1"/>
  <c r="G8" i="3"/>
  <c r="G10" i="3" s="1"/>
  <c r="F10" i="3"/>
  <c r="G4" i="3"/>
  <c r="G6" i="3" s="1"/>
  <c r="F6" i="3"/>
  <c r="G119" i="1"/>
  <c r="G39" i="3"/>
  <c r="G48" i="3"/>
  <c r="G49" i="3" s="1"/>
  <c r="G36" i="3"/>
  <c r="G42" i="3"/>
  <c r="G43" i="3" s="1"/>
  <c r="G18" i="3"/>
  <c r="G45" i="3"/>
  <c r="G46" i="3" s="1"/>
  <c r="D20" i="1"/>
  <c r="D156" i="1"/>
  <c r="D55" i="1"/>
  <c r="D54" i="1"/>
  <c r="D43" i="1"/>
  <c r="D46" i="1" s="1"/>
  <c r="F51" i="1"/>
  <c r="G51" i="1" s="1"/>
  <c r="F50" i="1"/>
  <c r="F62" i="1"/>
  <c r="G19" i="3" l="1"/>
  <c r="G52" i="3" s="1"/>
  <c r="G57" i="3" s="1"/>
  <c r="G51" i="3"/>
  <c r="G50" i="1"/>
  <c r="G52" i="1" s="1"/>
  <c r="F52" i="1"/>
  <c r="D57" i="1"/>
  <c r="D32" i="1" l="1"/>
  <c r="D31" i="1"/>
  <c r="D8" i="1"/>
  <c r="D22" i="1"/>
  <c r="D23" i="1" s="1"/>
  <c r="D88" i="1"/>
  <c r="D87" i="1"/>
  <c r="D98" i="1"/>
  <c r="D101" i="1" s="1"/>
  <c r="D112" i="1"/>
  <c r="D111" i="1"/>
  <c r="D110" i="1"/>
  <c r="D123" i="1"/>
  <c r="D121" i="1"/>
  <c r="D132" i="1"/>
  <c r="D135" i="1" s="1"/>
  <c r="D142" i="1"/>
  <c r="D145" i="1" s="1"/>
  <c r="F65" i="1"/>
  <c r="F67" i="1" s="1"/>
  <c r="G65" i="1" l="1"/>
  <c r="D154" i="1"/>
  <c r="D155" i="1"/>
  <c r="D11" i="1"/>
  <c r="D153" i="1"/>
  <c r="D34" i="1"/>
  <c r="D124" i="1"/>
  <c r="D113" i="1"/>
  <c r="D89" i="1"/>
  <c r="G28" i="1" l="1"/>
  <c r="G27" i="1" l="1"/>
  <c r="G29" i="1" s="1"/>
  <c r="F17" i="1"/>
  <c r="F18" i="1" s="1"/>
  <c r="G62" i="1"/>
  <c r="F40" i="1"/>
  <c r="F38" i="1"/>
  <c r="G38" i="1" l="1"/>
  <c r="F41" i="1"/>
  <c r="G149" i="1" s="1"/>
  <c r="G17" i="1"/>
  <c r="G18" i="1" s="1"/>
  <c r="G40" i="1"/>
  <c r="G66" i="1"/>
  <c r="G41" i="1" l="1"/>
  <c r="G67" i="1"/>
  <c r="G150" i="1" s="1"/>
</calcChain>
</file>

<file path=xl/sharedStrings.xml><?xml version="1.0" encoding="utf-8"?>
<sst xmlns="http://schemas.openxmlformats.org/spreadsheetml/2006/main" count="255" uniqueCount="127">
  <si>
    <t>Grupo</t>
  </si>
  <si>
    <t>Item</t>
  </si>
  <si>
    <t>TOTAL</t>
  </si>
  <si>
    <t>OPERADOR DE ROÇADEIRA</t>
  </si>
  <si>
    <t xml:space="preserve">SANTA CATARINA </t>
  </si>
  <si>
    <t>RIO GRANDDE DO SUL</t>
  </si>
  <si>
    <t>Total Postos de serviço </t>
  </si>
  <si>
    <t>Valor Total Mensal</t>
  </si>
  <si>
    <t>Valor Total Anual</t>
  </si>
  <si>
    <t>Categoria Profissional</t>
  </si>
  <si>
    <t>Quant.</t>
  </si>
  <si>
    <t>Posto Unitário Valor Máximo Aceitável</t>
  </si>
  <si>
    <t>Valor Mensal Valor Máximo Aceitável</t>
  </si>
  <si>
    <t>Valor Total Valor Máximo Aceitável</t>
  </si>
  <si>
    <t xml:space="preserve">SERVENTE POSTOS INTERNOS   </t>
  </si>
  <si>
    <t xml:space="preserve">SERVENTE POSTOS INTERNOS  </t>
  </si>
  <si>
    <t xml:space="preserve">SERVENTE POSTOS EXTERNO </t>
  </si>
  <si>
    <t>int</t>
  </si>
  <si>
    <t>Ext</t>
  </si>
  <si>
    <t>Op</t>
  </si>
  <si>
    <t>Total</t>
  </si>
  <si>
    <t>Int</t>
  </si>
  <si>
    <t xml:space="preserve">AMAZONAS </t>
  </si>
  <si>
    <t>CEPAM/AM</t>
  </si>
  <si>
    <t xml:space="preserve">BAHIA </t>
  </si>
  <si>
    <t>Centro Tamar CARAVELAS (antiga Base do CEPENE)</t>
  </si>
  <si>
    <t xml:space="preserve">MARANHÃO </t>
  </si>
  <si>
    <t>CNPT</t>
  </si>
  <si>
    <t xml:space="preserve">PARAÍBA </t>
  </si>
  <si>
    <t>CEPNOR-PA</t>
  </si>
  <si>
    <t xml:space="preserve">CEMAVE </t>
  </si>
  <si>
    <t>CPB</t>
  </si>
  <si>
    <t>CEPENE TAMANDARE</t>
  </si>
  <si>
    <t>ENCARREGADO</t>
  </si>
  <si>
    <t>CMA ITAMARACA</t>
  </si>
  <si>
    <t xml:space="preserve">SÃO PAULO </t>
  </si>
  <si>
    <t xml:space="preserve">CMA SANTOS </t>
  </si>
  <si>
    <t>CEPTA</t>
  </si>
  <si>
    <t>NUPAT/CENAP</t>
  </si>
  <si>
    <t xml:space="preserve">ESPÍRITO SANTO </t>
  </si>
  <si>
    <t xml:space="preserve">Centro Tamar Guriri </t>
  </si>
  <si>
    <t xml:space="preserve">Centro Tamar Regência </t>
  </si>
  <si>
    <t>CEPSUL</t>
  </si>
  <si>
    <t>CEPSUL RIO GRANDE</t>
  </si>
  <si>
    <t xml:space="preserve">BRASÍLIA </t>
  </si>
  <si>
    <t xml:space="preserve">   Sede Compartilhada CBC/CECAV/CEMAVE</t>
  </si>
  <si>
    <t xml:space="preserve">GOIÁS </t>
  </si>
  <si>
    <t>RAN GO</t>
  </si>
  <si>
    <t>PARÁ</t>
  </si>
  <si>
    <t>Enca</t>
  </si>
  <si>
    <t>Enc</t>
  </si>
  <si>
    <t>NGCentros</t>
  </si>
  <si>
    <t>UNIDADE</t>
  </si>
  <si>
    <t>ESTADO</t>
  </si>
  <si>
    <t>ENDEREÇO</t>
  </si>
  <si>
    <t>CEPAM - Centro Nacional de Pesquisa e Conservação da Biodiversidade Amazônica</t>
  </si>
  <si>
    <t>AMAZONAS</t>
  </si>
  <si>
    <t>Av. Gal. Rodrigo Otávio Jordão Ramos, nº 6.200, Campos Universitátio Senador Arthur Virgílio Filho - Setor Sul - Bairro Coroado -  Manaus/AM - CEP 69077-000, ao lado do prédio de Arqueologia, Telefone:  (92) 3232-2421, VOIP: (61) 2028-9700, E´mail: cepam.am@icmbio.gov.br</t>
  </si>
  <si>
    <t>NGCentros - Núcleo de Gestão de Contratos em Apoio aos Centros de Pesquisas</t>
  </si>
  <si>
    <t>BAHIA</t>
  </si>
  <si>
    <t>Rua Frederico Simões, 125, - Bairro Caminho das Árvores -  Salvador - CEP 41820-774, Telefone: (71) 3624-2391 / 1803 / 2424, E-mail: ngcentros.licitacao@icmbio.gov.br</t>
  </si>
  <si>
    <t>Base Avançada em Caravelas/BA - Centro Nacional de Pesquisa e Conservação de Tartarugas Marinhas e da Biodiversidade Marinha do Leste (Centro TAMAR)</t>
  </si>
  <si>
    <t>TAMAR/ ICMBio
Rua Getúlio Vargas, 326
Ponta de areia
CEP: 45900-000</t>
  </si>
  <si>
    <t xml:space="preserve">CNPT/MA - Centro Nacional de Pesquisa e Conservação da Sóciobiodiversidade Associada a Povos e Comunidades Tradicionais </t>
  </si>
  <si>
    <t>MARANHÃO</t>
  </si>
  <si>
    <t>Rua das Hortas, número 223 -  São Luís/MA- CEP 65025470, Telefone: (98)32214167</t>
  </si>
  <si>
    <t>CEPNOR - Centro Nacional de Pesquisa e Conservação da Biodiversidade Marinha do Norte</t>
  </si>
  <si>
    <t>Avenida Presidente Tancredo Neves, 2501, Campus da UFRA - Bairro Montesie -  Belém/PA - CEP 66077-830, Telefone: (91) 3274-1237, E-mail: cepnor@icmbio.gov.br</t>
  </si>
  <si>
    <t>CEMAVE - Centro Nacional de Pesquisa e Conservação de Aves Silvestres</t>
  </si>
  <si>
    <t>PARAÍBA</t>
  </si>
  <si>
    <t>BR 230, KM 10, Floresta Nacional da Restinga de Cabedelo, -  Cabedelo - CEP 58108-012, Telefone: (83) 3245 5001</t>
  </si>
  <si>
    <t>CPB - Centro Nacional de Pesquisa e Conservação de Primatas Brasileiros</t>
  </si>
  <si>
    <t>Floresta Nacional da Restinga de Cabedelo - Rod. BR-230, Km 10, Renascer/PB - CEP 58.108-012, Telefone: (83) 3241 1580</t>
  </si>
  <si>
    <t>CEPENE Tamandaré - Centro Nacional de Pesquisa e Conservação da Biodiversidade Marinha do Nordeste</t>
  </si>
  <si>
    <t>PERNAMBUCO</t>
  </si>
  <si>
    <t>Rua Dr.Samuel Hardman, s/n, Tamandaré/PE, CEP 55578-000, Telefone: (81) 3676-1166 - VOIP: (61) 2028-9731, E-mail: cepene.formacao@icmbio.gov.br</t>
  </si>
  <si>
    <t>CMA Itamaracá - Centro Nacional de Pesquisa e Conservação de Mamíferos Aquáticos</t>
  </si>
  <si>
    <t>Estrada do Forte Orange, s/n – Bairro Forte Orange – Ilha de Itamaracá/PE – CEP: 53900-000, Telefone: CMA Itamaracá: (81) 3544-1948 / 3544-3030 / VOIP (61) 2028.9740, E-mail: cma.itamaraca@icmbio.gov.br</t>
  </si>
  <si>
    <t>Base Avançada Centro Tamar Noronha</t>
  </si>
  <si>
    <t>Rua Alameda do Boldró, s/n, - Bairro Vila do Boldró - Fernando de Noronha/PE - CEP 53990-000, Telefone: (27) 3222-1417/ 3222-4775, E-mail: centrotamar@icmbio.gov.br</t>
  </si>
  <si>
    <t>CMA Santos - Centro Nacional de Pesquisa e Conservação de Mamíferos Aquáticos</t>
  </si>
  <si>
    <t>SÃO PAULO</t>
  </si>
  <si>
    <r>
      <t xml:space="preserve">Rua Alexandre Herculano n° 197, sala 1709 Ed. Vista Mar Premiun Offices - Bairro Gonzaga -  Santos - CEP 11050-031, Telefone: (61) 2028-9068, </t>
    </r>
    <r>
      <rPr>
        <sz val="10"/>
        <rFont val="Calibri"/>
        <family val="2"/>
        <scheme val="minor"/>
      </rPr>
      <t>E-mail: cma.sede-sp@icmbio.gov.br</t>
    </r>
  </si>
  <si>
    <t>CEPTA - Centro Nacional de Pesquisa e Conservação Aquática Continental</t>
  </si>
  <si>
    <t>Rodovia Prefeito Euberto Nemésio Pereira de Godoy, km 7,5 S/N, - Bairro Cachoeira de Emas -  Pirassununga - CEP 13641-001, Telefone: (19)3565-1212/ (19)3565-1260, E-mail: cepta.sp@icmbio.gov.br</t>
  </si>
  <si>
    <t>CENAP - Centro Nacional de Pesquisa e Conservação de Mamíferos Carníveros</t>
  </si>
  <si>
    <t>Estrada Municipal Hisaichi Takebaiyashi, número 8600, - Bairro Usina -  Atibaia - CEP 12952011, Telefone: (11)44164346, E-mail: cenap@icmbio.gov.br</t>
  </si>
  <si>
    <t>Base Avançada Centro Tamar em São Mateus/Guriri/ES</t>
  </si>
  <si>
    <t>ESPÍRITO SANTOS</t>
  </si>
  <si>
    <t>Av Oceano Atlântico - s/nº, - Bairro Guriri -  São Mateus/ES - CEP 29946-550, Telefone: (27) 3222-1417/ 3222-4775, E-mail: centrotamar@icmbio.gov.br</t>
  </si>
  <si>
    <t>Base Avançada Centro Tamar em Linhares/Regência/ES</t>
  </si>
  <si>
    <t>Rua Principal, S/N, - Bairro Regência - Linhares/ES - CEP 29914-050, Telefone: (27) 3222-1417/ 3222-4775, E-mail: centrotamar@icmbio.gov.br</t>
  </si>
  <si>
    <t>SEDE CEPSUL - Centro Nacional de Monitoramento Marinho e de Pesquisa e Conservação da Biodiversidade Marinha do Sudeste e Sul/ Itajaí/ SC</t>
  </si>
  <si>
    <t>SANTA CATARINA</t>
  </si>
  <si>
    <t>Avenida Carlos Ely Castro, n° 195, Centro, Itajaí/SC, CEP: 88301-445, Telefone: (47) 3348-6865 / 3348-0568 / 3348-6058, E-mail: cepsul.sc@icmbio.gov.br</t>
  </si>
  <si>
    <t>BASE CEPSUL - Centro Nacional de Monitoramento Marinho e de Pesquisa e Conservação da Biodiversidade Marinha do Sudeste e Sul/ Rio Grande/ RS</t>
  </si>
  <si>
    <t>RIO GRANDE</t>
  </si>
  <si>
    <t>Rua Maria Araújo n° 470, - Bairro Cassino -  Rio Grande/RS - CEP 96207-480, Telefone: (53) 3232-6990, E-mail: cepsul.rs@icmbio.gov.br</t>
  </si>
  <si>
    <t>Sede Compartilhada CBC/CECAV/CEMAVE/DF</t>
  </si>
  <si>
    <t>BRASÍLIA</t>
  </si>
  <si>
    <t>Via Epia, BR 450, KM 8,5 , PNB, - Bairro PNB -  Brasília - CEP 70635-800, Telefone: (61) 2028-9097 / 2028-9792, E-mail: cbc@icmbio.gov.br / cecav.sede@icmbio.gov.br</t>
  </si>
  <si>
    <t>RAN - Centro Nacional de Pesquisa e Conservação de Répteis e Anfíbios</t>
  </si>
  <si>
    <t>Rua 229 nº 95 Setor Leste Universitário, Goiânia/GO, Cep: 74605-090, Telefone: (62) 3224-1336, E-mail: ran.sede@icmbio.gov.br</t>
  </si>
  <si>
    <t xml:space="preserve">PERNAMBUCO </t>
  </si>
  <si>
    <t>Valor Mensal Máximo Aceitável</t>
  </si>
  <si>
    <t>Valor Total Máximo Aceitável</t>
  </si>
  <si>
    <t>Bahia - BA</t>
  </si>
  <si>
    <t>Servente postos internos  </t>
  </si>
  <si>
    <t>Operador de roçadeira</t>
  </si>
  <si>
    <t>Maranhão - MA</t>
  </si>
  <si>
    <t>Servente de posto interno  </t>
  </si>
  <si>
    <t>Servente postos externos</t>
  </si>
  <si>
    <t>Paraíba - PB</t>
  </si>
  <si>
    <t>Pará - PA</t>
  </si>
  <si>
    <t>Servente de posto externo </t>
  </si>
  <si>
    <t>Pernambuco  - PE</t>
  </si>
  <si>
    <t>Encarregado</t>
  </si>
  <si>
    <t>São Paulo - SP</t>
  </si>
  <si>
    <t>Santa Catarina - SC</t>
  </si>
  <si>
    <t>Operado de roçadeira</t>
  </si>
  <si>
    <t>Rio Grande do Sul - RS</t>
  </si>
  <si>
    <t>Brasília - DF</t>
  </si>
  <si>
    <t>Espírito Santo - ES</t>
  </si>
  <si>
    <t>Amazonas - AM</t>
  </si>
  <si>
    <t>Goiás- GO</t>
  </si>
  <si>
    <t>Valor Global Anual</t>
  </si>
  <si>
    <t>Total Postos de serviço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</si>
</sst>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\ #,##0.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8" fontId="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164" fontId="0" fillId="2" borderId="3" xfId="0" applyNumberForma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distributed"/>
    </xf>
    <xf numFmtId="0" fontId="7" fillId="0" borderId="3" xfId="0" applyFont="1" applyBorder="1" applyAlignment="1">
      <alignment horizontal="center" vertical="distributed"/>
    </xf>
    <xf numFmtId="0" fontId="4" fillId="2" borderId="3" xfId="0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" fillId="0" borderId="0" xfId="0" applyFont="1"/>
    <xf numFmtId="0" fontId="10" fillId="0" borderId="1" xfId="0" applyFont="1" applyBorder="1" applyAlignment="1">
      <alignment horizontal="center" vertical="center" wrapText="1"/>
    </xf>
    <xf numFmtId="44" fontId="10" fillId="0" borderId="1" xfId="0" applyNumberFormat="1" applyFont="1" applyBorder="1" applyAlignment="1">
      <alignment horizontal="center" vertical="center" wrapText="1"/>
    </xf>
    <xf numFmtId="44" fontId="10" fillId="0" borderId="12" xfId="0" applyNumberFormat="1" applyFont="1" applyBorder="1" applyAlignment="1">
      <alignment horizontal="center" vertical="center" wrapText="1"/>
    </xf>
    <xf numFmtId="44" fontId="9" fillId="0" borderId="11" xfId="0" applyNumberFormat="1" applyFont="1" applyBorder="1" applyAlignment="1">
      <alignment horizontal="center" vertical="center" wrapText="1"/>
    </xf>
    <xf numFmtId="44" fontId="10" fillId="0" borderId="11" xfId="0" applyNumberFormat="1" applyFont="1" applyBorder="1" applyAlignment="1">
      <alignment horizontal="center" vertical="center" wrapText="1"/>
    </xf>
    <xf numFmtId="44" fontId="1" fillId="0" borderId="2" xfId="0" applyNumberFormat="1" applyFont="1" applyBorder="1" applyAlignment="1">
      <alignment horizontal="center" vertical="center" wrapText="1"/>
    </xf>
    <xf numFmtId="44" fontId="0" fillId="0" borderId="0" xfId="0" applyNumberFormat="1"/>
    <xf numFmtId="0" fontId="10" fillId="0" borderId="3" xfId="0" applyFont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44" fontId="9" fillId="2" borderId="11" xfId="0" applyNumberFormat="1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44" fontId="10" fillId="2" borderId="1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44" fontId="10" fillId="0" borderId="1" xfId="0" applyNumberFormat="1" applyFont="1" applyBorder="1" applyAlignment="1">
      <alignment horizontal="center" vertical="center" wrapText="1"/>
    </xf>
    <xf numFmtId="44" fontId="10" fillId="0" borderId="1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7"/>
  <sheetViews>
    <sheetView tabSelected="1" topLeftCell="C134" zoomScale="70" zoomScaleNormal="70" workbookViewId="0">
      <selection activeCell="E61" sqref="E61"/>
    </sheetView>
  </sheetViews>
  <sheetFormatPr defaultRowHeight="14.4" x14ac:dyDescent="0.3"/>
  <cols>
    <col min="1" max="2" width="9.109375" hidden="1" customWidth="1"/>
    <col min="3" max="3" width="22.88671875" customWidth="1"/>
    <col min="4" max="4" width="16.6640625" customWidth="1"/>
    <col min="5" max="5" width="32.109375" customWidth="1"/>
    <col min="6" max="6" width="38.44140625" customWidth="1"/>
    <col min="7" max="7" width="29.109375" customWidth="1"/>
    <col min="8" max="8" width="20.44140625" customWidth="1"/>
    <col min="11" max="11" width="77.5546875" customWidth="1"/>
    <col min="12" max="12" width="35.6640625" customWidth="1"/>
    <col min="13" max="13" width="20" bestFit="1" customWidth="1"/>
    <col min="14" max="14" width="20.109375" customWidth="1"/>
  </cols>
  <sheetData>
    <row r="1" spans="1:7" ht="15" customHeight="1" x14ac:dyDescent="0.3">
      <c r="A1" s="52" t="s">
        <v>0</v>
      </c>
      <c r="B1" s="52" t="s">
        <v>1</v>
      </c>
      <c r="C1" s="52" t="s">
        <v>9</v>
      </c>
      <c r="D1" s="52" t="s">
        <v>10</v>
      </c>
      <c r="E1" s="52" t="s">
        <v>11</v>
      </c>
      <c r="F1" s="52" t="s">
        <v>12</v>
      </c>
      <c r="G1" s="52" t="s">
        <v>13</v>
      </c>
    </row>
    <row r="2" spans="1:7" ht="18.75" customHeight="1" x14ac:dyDescent="0.3">
      <c r="A2" s="53"/>
      <c r="B2" s="53"/>
      <c r="C2" s="53"/>
      <c r="D2" s="53"/>
      <c r="E2" s="53"/>
      <c r="F2" s="53"/>
      <c r="G2" s="53"/>
    </row>
    <row r="3" spans="1:7" ht="15" customHeight="1" x14ac:dyDescent="0.3">
      <c r="A3" s="51"/>
      <c r="B3" s="51" t="s">
        <v>22</v>
      </c>
      <c r="C3" s="51"/>
      <c r="D3" s="51"/>
      <c r="E3" s="51"/>
      <c r="F3" s="51"/>
      <c r="G3" s="51"/>
    </row>
    <row r="4" spans="1:7" ht="15" customHeight="1" x14ac:dyDescent="0.3">
      <c r="A4" s="51"/>
      <c r="B4" s="45" t="s">
        <v>23</v>
      </c>
      <c r="C4" s="45"/>
      <c r="D4" s="45"/>
      <c r="E4" s="45"/>
      <c r="F4" s="45"/>
      <c r="G4" s="45"/>
    </row>
    <row r="5" spans="1:7" ht="28.8" x14ac:dyDescent="0.3">
      <c r="A5" s="51"/>
      <c r="B5" s="12"/>
      <c r="C5" s="11" t="s">
        <v>15</v>
      </c>
      <c r="D5" s="11">
        <v>2</v>
      </c>
      <c r="E5" s="35">
        <v>5698.14</v>
      </c>
      <c r="F5" s="7">
        <f>E5*D5</f>
        <v>11396.28</v>
      </c>
      <c r="G5" s="7">
        <f>F5*12</f>
        <v>136755.36000000002</v>
      </c>
    </row>
    <row r="6" spans="1:7" x14ac:dyDescent="0.3">
      <c r="A6" s="12"/>
      <c r="B6" s="11"/>
      <c r="C6" s="44" t="s">
        <v>2</v>
      </c>
      <c r="D6" s="44"/>
      <c r="E6" s="11"/>
      <c r="F6" s="28">
        <f>SUM(F5)</f>
        <v>11396.28</v>
      </c>
      <c r="G6" s="28">
        <f>SUM(G5)</f>
        <v>136755.36000000002</v>
      </c>
    </row>
    <row r="8" spans="1:7" x14ac:dyDescent="0.3">
      <c r="C8" s="11" t="s">
        <v>17</v>
      </c>
      <c r="D8" s="11">
        <f>SUM(D5)</f>
        <v>2</v>
      </c>
    </row>
    <row r="9" spans="1:7" x14ac:dyDescent="0.3">
      <c r="C9" s="11" t="s">
        <v>18</v>
      </c>
      <c r="D9" s="11"/>
    </row>
    <row r="10" spans="1:7" x14ac:dyDescent="0.3">
      <c r="C10" s="11" t="s">
        <v>19</v>
      </c>
      <c r="D10" s="11"/>
    </row>
    <row r="11" spans="1:7" x14ac:dyDescent="0.3">
      <c r="C11" s="11" t="s">
        <v>2</v>
      </c>
      <c r="D11" s="11">
        <f>SUM(D8)</f>
        <v>2</v>
      </c>
    </row>
    <row r="13" spans="1:7" x14ac:dyDescent="0.3">
      <c r="A13" s="51"/>
      <c r="B13" s="51" t="s">
        <v>24</v>
      </c>
      <c r="C13" s="51"/>
      <c r="D13" s="51"/>
      <c r="E13" s="51"/>
      <c r="F13" s="51"/>
      <c r="G13" s="51"/>
    </row>
    <row r="14" spans="1:7" ht="15" customHeight="1" x14ac:dyDescent="0.3">
      <c r="A14" s="51"/>
      <c r="B14" s="45" t="s">
        <v>51</v>
      </c>
      <c r="C14" s="45"/>
      <c r="D14" s="45"/>
      <c r="E14" s="45"/>
      <c r="F14" s="45"/>
      <c r="G14" s="45"/>
    </row>
    <row r="15" spans="1:7" ht="37.5" customHeight="1" x14ac:dyDescent="0.3">
      <c r="A15" s="51"/>
      <c r="B15" s="11"/>
      <c r="C15" s="11" t="s">
        <v>15</v>
      </c>
      <c r="D15" s="11">
        <v>1</v>
      </c>
      <c r="E15" s="35">
        <v>5904.64</v>
      </c>
      <c r="F15" s="7">
        <f>E15*D15</f>
        <v>5904.64</v>
      </c>
      <c r="G15" s="7">
        <f>F15*12</f>
        <v>70855.680000000008</v>
      </c>
    </row>
    <row r="16" spans="1:7" ht="15" customHeight="1" x14ac:dyDescent="0.3">
      <c r="A16" s="51"/>
      <c r="B16" s="11"/>
      <c r="C16" s="54" t="s">
        <v>25</v>
      </c>
      <c r="D16" s="55"/>
      <c r="E16" s="55"/>
      <c r="F16" s="55"/>
      <c r="G16" s="56"/>
    </row>
    <row r="17" spans="1:7" ht="28.8" x14ac:dyDescent="0.3">
      <c r="A17" s="51"/>
      <c r="B17" s="11"/>
      <c r="C17" s="11" t="s">
        <v>3</v>
      </c>
      <c r="D17" s="11">
        <v>1</v>
      </c>
      <c r="E17" s="35">
        <v>5559.72</v>
      </c>
      <c r="F17" s="7">
        <f>E17*D17</f>
        <v>5559.72</v>
      </c>
      <c r="G17" s="7">
        <f>F17*12</f>
        <v>66716.639999999999</v>
      </c>
    </row>
    <row r="18" spans="1:7" x14ac:dyDescent="0.3">
      <c r="A18" s="12"/>
      <c r="B18" s="11"/>
      <c r="C18" s="44" t="s">
        <v>2</v>
      </c>
      <c r="D18" s="44"/>
      <c r="E18" s="11"/>
      <c r="F18" s="28">
        <f>SUM(F17,F15)</f>
        <v>11464.36</v>
      </c>
      <c r="G18" s="28">
        <f>SUM(G17,G15)</f>
        <v>137572.32</v>
      </c>
    </row>
    <row r="20" spans="1:7" x14ac:dyDescent="0.3">
      <c r="C20" s="11" t="s">
        <v>17</v>
      </c>
      <c r="D20" s="11">
        <f>SUM(D15)</f>
        <v>1</v>
      </c>
    </row>
    <row r="21" spans="1:7" x14ac:dyDescent="0.3">
      <c r="C21" s="11" t="s">
        <v>18</v>
      </c>
      <c r="D21" s="11"/>
    </row>
    <row r="22" spans="1:7" x14ac:dyDescent="0.3">
      <c r="C22" s="11" t="s">
        <v>19</v>
      </c>
      <c r="D22" s="11">
        <f>SUM(D17)</f>
        <v>1</v>
      </c>
    </row>
    <row r="23" spans="1:7" x14ac:dyDescent="0.3">
      <c r="C23" s="11" t="s">
        <v>2</v>
      </c>
      <c r="D23" s="11">
        <f>SUM(D20:D22)</f>
        <v>2</v>
      </c>
    </row>
    <row r="25" spans="1:7" ht="15" customHeight="1" x14ac:dyDescent="0.3">
      <c r="A25" s="51"/>
      <c r="B25" s="51" t="s">
        <v>26</v>
      </c>
      <c r="C25" s="51"/>
      <c r="D25" s="51"/>
      <c r="E25" s="51"/>
      <c r="F25" s="51"/>
      <c r="G25" s="51"/>
    </row>
    <row r="26" spans="1:7" ht="15" customHeight="1" x14ac:dyDescent="0.3">
      <c r="A26" s="51"/>
      <c r="B26" s="12"/>
      <c r="C26" s="45" t="s">
        <v>27</v>
      </c>
      <c r="D26" s="45"/>
      <c r="E26" s="45"/>
      <c r="F26" s="45"/>
      <c r="G26" s="45"/>
    </row>
    <row r="27" spans="1:7" ht="40.5" customHeight="1" x14ac:dyDescent="0.3">
      <c r="A27" s="51"/>
      <c r="B27" s="15"/>
      <c r="C27" s="15" t="s">
        <v>14</v>
      </c>
      <c r="D27" s="15">
        <v>1</v>
      </c>
      <c r="E27" s="35">
        <v>5011.3599999999997</v>
      </c>
      <c r="F27" s="7">
        <f>E27*D27</f>
        <v>5011.3599999999997</v>
      </c>
      <c r="G27" s="7">
        <f>F27*12</f>
        <v>60136.319999999992</v>
      </c>
    </row>
    <row r="28" spans="1:7" ht="34.5" customHeight="1" x14ac:dyDescent="0.3">
      <c r="A28" s="51"/>
      <c r="B28" s="15"/>
      <c r="C28" s="15" t="s">
        <v>16</v>
      </c>
      <c r="D28" s="15">
        <v>1</v>
      </c>
      <c r="E28" s="35">
        <v>5029.6899999999996</v>
      </c>
      <c r="F28" s="7">
        <f>E28*D28</f>
        <v>5029.6899999999996</v>
      </c>
      <c r="G28" s="7">
        <f>F28*12</f>
        <v>60356.28</v>
      </c>
    </row>
    <row r="29" spans="1:7" x14ac:dyDescent="0.3">
      <c r="A29" s="12"/>
      <c r="B29" s="11"/>
      <c r="C29" s="44" t="s">
        <v>2</v>
      </c>
      <c r="D29" s="44"/>
      <c r="E29" s="11"/>
      <c r="F29" s="28">
        <f>SUM(F27:F28)</f>
        <v>10041.049999999999</v>
      </c>
      <c r="G29" s="28">
        <f>SUM(G27:G28)</f>
        <v>120492.59999999999</v>
      </c>
    </row>
    <row r="30" spans="1:7" ht="15" customHeight="1" x14ac:dyDescent="0.3">
      <c r="C30" s="14"/>
      <c r="D30" s="14"/>
    </row>
    <row r="31" spans="1:7" ht="15" customHeight="1" x14ac:dyDescent="0.3">
      <c r="C31" s="11" t="s">
        <v>17</v>
      </c>
      <c r="D31" s="11">
        <f>SUM(D27)</f>
        <v>1</v>
      </c>
    </row>
    <row r="32" spans="1:7" ht="15" customHeight="1" x14ac:dyDescent="0.3">
      <c r="C32" s="11" t="s">
        <v>18</v>
      </c>
      <c r="D32" s="11">
        <f>SUM(D28)</f>
        <v>1</v>
      </c>
    </row>
    <row r="33" spans="1:7" ht="15" customHeight="1" x14ac:dyDescent="0.3">
      <c r="C33" s="11" t="s">
        <v>19</v>
      </c>
      <c r="D33" s="11"/>
    </row>
    <row r="34" spans="1:7" ht="15" customHeight="1" x14ac:dyDescent="0.3">
      <c r="C34" s="13" t="s">
        <v>2</v>
      </c>
      <c r="D34" s="18">
        <f>SUM(D31:D33)</f>
        <v>2</v>
      </c>
    </row>
    <row r="35" spans="1:7" ht="15" customHeight="1" x14ac:dyDescent="0.3">
      <c r="C35" s="14"/>
      <c r="D35" s="14"/>
    </row>
    <row r="36" spans="1:7" x14ac:dyDescent="0.3">
      <c r="A36" s="51"/>
      <c r="B36" s="51" t="s">
        <v>28</v>
      </c>
      <c r="C36" s="51"/>
      <c r="D36" s="51"/>
      <c r="E36" s="51"/>
      <c r="F36" s="51"/>
      <c r="G36" s="51"/>
    </row>
    <row r="37" spans="1:7" ht="30" customHeight="1" x14ac:dyDescent="0.3">
      <c r="A37" s="51"/>
      <c r="B37" s="11"/>
      <c r="C37" s="45" t="s">
        <v>30</v>
      </c>
      <c r="D37" s="45"/>
      <c r="E37" s="45"/>
      <c r="F37" s="45"/>
      <c r="G37" s="45"/>
    </row>
    <row r="38" spans="1:7" ht="32.25" customHeight="1" x14ac:dyDescent="0.3">
      <c r="A38" s="51"/>
      <c r="B38" s="11"/>
      <c r="C38" s="11" t="s">
        <v>14</v>
      </c>
      <c r="D38" s="11">
        <v>1</v>
      </c>
      <c r="E38" s="35">
        <v>6592.88</v>
      </c>
      <c r="F38" s="7">
        <f>E38*D38</f>
        <v>6592.88</v>
      </c>
      <c r="G38" s="7">
        <f>F38*12</f>
        <v>79114.559999999998</v>
      </c>
    </row>
    <row r="39" spans="1:7" x14ac:dyDescent="0.3">
      <c r="A39" s="51"/>
      <c r="B39" s="45" t="s">
        <v>31</v>
      </c>
      <c r="C39" s="45"/>
      <c r="D39" s="45"/>
      <c r="E39" s="45"/>
      <c r="F39" s="45"/>
      <c r="G39" s="45"/>
    </row>
    <row r="40" spans="1:7" ht="30.75" customHeight="1" x14ac:dyDescent="0.3">
      <c r="A40" s="51"/>
      <c r="B40" s="11"/>
      <c r="C40" s="11" t="s">
        <v>15</v>
      </c>
      <c r="D40" s="11">
        <v>1</v>
      </c>
      <c r="E40" s="35">
        <v>6592.88</v>
      </c>
      <c r="F40" s="7">
        <f>E40*D40</f>
        <v>6592.88</v>
      </c>
      <c r="G40" s="7">
        <f>F40*12</f>
        <v>79114.559999999998</v>
      </c>
    </row>
    <row r="41" spans="1:7" x14ac:dyDescent="0.3">
      <c r="A41" s="12"/>
      <c r="B41" s="11"/>
      <c r="C41" s="44" t="s">
        <v>2</v>
      </c>
      <c r="D41" s="44"/>
      <c r="E41" s="11"/>
      <c r="F41" s="28">
        <f>SUM(F40,F38)</f>
        <v>13185.76</v>
      </c>
      <c r="G41" s="28">
        <f>SUM(G40,G38)</f>
        <v>158229.12</v>
      </c>
    </row>
    <row r="42" spans="1:7" ht="15" customHeight="1" x14ac:dyDescent="0.3">
      <c r="A42" s="23"/>
      <c r="B42" s="14"/>
    </row>
    <row r="43" spans="1:7" ht="15" customHeight="1" x14ac:dyDescent="0.3">
      <c r="C43" s="11" t="s">
        <v>17</v>
      </c>
      <c r="D43" s="11">
        <f>SUM(D38,D40)</f>
        <v>2</v>
      </c>
    </row>
    <row r="44" spans="1:7" ht="15" customHeight="1" x14ac:dyDescent="0.3">
      <c r="C44" s="11" t="s">
        <v>18</v>
      </c>
      <c r="D44" s="11"/>
    </row>
    <row r="45" spans="1:7" ht="15" customHeight="1" x14ac:dyDescent="0.3">
      <c r="C45" s="11" t="s">
        <v>19</v>
      </c>
      <c r="D45" s="11"/>
    </row>
    <row r="46" spans="1:7" ht="15" customHeight="1" x14ac:dyDescent="0.3">
      <c r="C46" s="11" t="s">
        <v>2</v>
      </c>
      <c r="D46" s="11">
        <f>SUM(D43:D45)</f>
        <v>2</v>
      </c>
    </row>
    <row r="47" spans="1:7" ht="15" customHeight="1" x14ac:dyDescent="0.3">
      <c r="C47" s="14"/>
      <c r="D47" s="14"/>
    </row>
    <row r="48" spans="1:7" ht="15" customHeight="1" x14ac:dyDescent="0.3">
      <c r="A48" s="49"/>
      <c r="B48" s="49" t="s">
        <v>48</v>
      </c>
      <c r="C48" s="49"/>
      <c r="D48" s="49"/>
      <c r="E48" s="49"/>
      <c r="F48" s="49"/>
      <c r="G48" s="49"/>
    </row>
    <row r="49" spans="1:7" ht="15" customHeight="1" x14ac:dyDescent="0.3">
      <c r="A49" s="49"/>
      <c r="B49" s="27"/>
      <c r="C49" s="50" t="s">
        <v>29</v>
      </c>
      <c r="D49" s="50"/>
      <c r="E49" s="50"/>
      <c r="F49" s="50"/>
      <c r="G49" s="50"/>
    </row>
    <row r="50" spans="1:7" ht="35.25" customHeight="1" x14ac:dyDescent="0.3">
      <c r="A50" s="49"/>
      <c r="B50" s="15"/>
      <c r="C50" s="15" t="s">
        <v>14</v>
      </c>
      <c r="D50" s="15">
        <v>3</v>
      </c>
      <c r="E50" s="35">
        <v>5407.32</v>
      </c>
      <c r="F50" s="7">
        <f>E50*D50</f>
        <v>16221.96</v>
      </c>
      <c r="G50" s="7">
        <f>F50*12</f>
        <v>194663.52</v>
      </c>
    </row>
    <row r="51" spans="1:7" ht="44.25" customHeight="1" x14ac:dyDescent="0.3">
      <c r="A51" s="49"/>
      <c r="B51" s="15"/>
      <c r="C51" s="15" t="s">
        <v>16</v>
      </c>
      <c r="D51" s="15">
        <v>1</v>
      </c>
      <c r="E51" s="35">
        <v>5425.64</v>
      </c>
      <c r="F51" s="7">
        <f>E51*D51</f>
        <v>5425.64</v>
      </c>
      <c r="G51" s="7">
        <f>F51*12</f>
        <v>65107.680000000008</v>
      </c>
    </row>
    <row r="52" spans="1:7" x14ac:dyDescent="0.3">
      <c r="A52" s="12"/>
      <c r="B52" s="11"/>
      <c r="C52" s="44" t="s">
        <v>2</v>
      </c>
      <c r="D52" s="44"/>
      <c r="E52" s="11"/>
      <c r="F52" s="28">
        <f>SUM(F50:F51)</f>
        <v>21647.599999999999</v>
      </c>
      <c r="G52" s="28">
        <f>SUM(G50:G51)</f>
        <v>259771.2</v>
      </c>
    </row>
    <row r="53" spans="1:7" ht="15" customHeight="1" x14ac:dyDescent="0.3">
      <c r="C53" s="14"/>
      <c r="D53" s="14"/>
    </row>
    <row r="54" spans="1:7" ht="15" customHeight="1" x14ac:dyDescent="0.3">
      <c r="C54" s="11" t="s">
        <v>17</v>
      </c>
      <c r="D54" s="11">
        <f>SUM(D50)</f>
        <v>3</v>
      </c>
    </row>
    <row r="55" spans="1:7" ht="15" customHeight="1" x14ac:dyDescent="0.3">
      <c r="C55" s="11" t="s">
        <v>18</v>
      </c>
      <c r="D55" s="11">
        <f>SUM(D51)</f>
        <v>1</v>
      </c>
    </row>
    <row r="56" spans="1:7" ht="15" customHeight="1" x14ac:dyDescent="0.3">
      <c r="C56" s="11" t="s">
        <v>19</v>
      </c>
      <c r="D56" s="11"/>
    </row>
    <row r="57" spans="1:7" ht="15" customHeight="1" x14ac:dyDescent="0.3">
      <c r="C57" s="11" t="s">
        <v>2</v>
      </c>
      <c r="D57" s="11">
        <f>SUM(D54:D56)</f>
        <v>4</v>
      </c>
    </row>
    <row r="58" spans="1:7" ht="15" customHeight="1" x14ac:dyDescent="0.3">
      <c r="C58" s="14"/>
      <c r="D58" s="14"/>
    </row>
    <row r="59" spans="1:7" x14ac:dyDescent="0.3">
      <c r="A59" s="51"/>
      <c r="B59" s="11"/>
      <c r="C59" s="46" t="s">
        <v>103</v>
      </c>
      <c r="D59" s="47"/>
      <c r="E59" s="47"/>
      <c r="F59" s="47"/>
      <c r="G59" s="48"/>
    </row>
    <row r="60" spans="1:7" ht="15" customHeight="1" x14ac:dyDescent="0.3">
      <c r="A60" s="51"/>
      <c r="B60" s="45" t="s">
        <v>32</v>
      </c>
      <c r="C60" s="45"/>
      <c r="D60" s="45"/>
      <c r="E60" s="45"/>
      <c r="F60" s="45"/>
      <c r="G60" s="45"/>
    </row>
    <row r="61" spans="1:7" ht="28.8" x14ac:dyDescent="0.3">
      <c r="A61" s="51"/>
      <c r="B61" s="12"/>
      <c r="C61" s="11" t="s">
        <v>15</v>
      </c>
      <c r="D61" s="11">
        <v>3</v>
      </c>
      <c r="E61" s="35">
        <v>4627.05</v>
      </c>
      <c r="F61" s="7">
        <f>E61*D61</f>
        <v>13881.150000000001</v>
      </c>
      <c r="G61" s="7">
        <f>F61*12</f>
        <v>166573.80000000002</v>
      </c>
    </row>
    <row r="62" spans="1:7" ht="28.8" x14ac:dyDescent="0.3">
      <c r="A62" s="51"/>
      <c r="B62" s="11"/>
      <c r="C62" s="11" t="s">
        <v>16</v>
      </c>
      <c r="D62" s="11">
        <v>9</v>
      </c>
      <c r="E62" s="35">
        <v>4777.57</v>
      </c>
      <c r="F62" s="7">
        <f>E62*D62</f>
        <v>42998.13</v>
      </c>
      <c r="G62" s="7">
        <f>F62*12</f>
        <v>515977.55999999994</v>
      </c>
    </row>
    <row r="63" spans="1:7" ht="23.25" customHeight="1" x14ac:dyDescent="0.3">
      <c r="A63" s="51"/>
      <c r="B63" s="11"/>
      <c r="C63" s="15" t="s">
        <v>33</v>
      </c>
      <c r="D63" s="15">
        <v>1</v>
      </c>
      <c r="E63" s="35">
        <v>5327.12</v>
      </c>
      <c r="F63" s="7">
        <f>E63*D63</f>
        <v>5327.12</v>
      </c>
      <c r="G63" s="7">
        <f>F63*12</f>
        <v>63925.440000000002</v>
      </c>
    </row>
    <row r="64" spans="1:7" ht="15" customHeight="1" x14ac:dyDescent="0.3">
      <c r="A64" s="51"/>
      <c r="B64" s="45" t="s">
        <v>34</v>
      </c>
      <c r="C64" s="45"/>
      <c r="D64" s="45"/>
      <c r="E64" s="45"/>
      <c r="F64" s="45"/>
      <c r="G64" s="45"/>
    </row>
    <row r="65" spans="1:7" ht="32.25" customHeight="1" x14ac:dyDescent="0.3">
      <c r="A65" s="51"/>
      <c r="B65" s="12"/>
      <c r="C65" s="11" t="s">
        <v>15</v>
      </c>
      <c r="D65" s="11">
        <v>2</v>
      </c>
      <c r="E65" s="35">
        <v>4627.05</v>
      </c>
      <c r="F65" s="7">
        <f>E65*D65</f>
        <v>9254.1</v>
      </c>
      <c r="G65" s="7">
        <f>F65*12</f>
        <v>111049.20000000001</v>
      </c>
    </row>
    <row r="66" spans="1:7" ht="29.25" customHeight="1" x14ac:dyDescent="0.3">
      <c r="A66" s="51"/>
      <c r="B66" s="11"/>
      <c r="C66" s="11" t="s">
        <v>16</v>
      </c>
      <c r="D66" s="11">
        <v>2</v>
      </c>
      <c r="E66" s="35">
        <v>4777.57</v>
      </c>
      <c r="F66" s="7">
        <f>E66*D66</f>
        <v>9555.14</v>
      </c>
      <c r="G66" s="7">
        <f>F66*12</f>
        <v>114661.68</v>
      </c>
    </row>
    <row r="67" spans="1:7" x14ac:dyDescent="0.3">
      <c r="A67" s="12"/>
      <c r="B67" s="11"/>
      <c r="C67" s="44" t="s">
        <v>2</v>
      </c>
      <c r="D67" s="44"/>
      <c r="E67" s="11"/>
      <c r="F67" s="28">
        <f>SUM(F65:F66,F63,F62,F61)</f>
        <v>81015.639999999985</v>
      </c>
      <c r="G67" s="28">
        <f>SUM(G65:G66,G63,G62,G61)</f>
        <v>972187.67999999993</v>
      </c>
    </row>
    <row r="68" spans="1:7" ht="15" customHeight="1" x14ac:dyDescent="0.3">
      <c r="A68" s="23"/>
      <c r="B68" s="14"/>
      <c r="C68" s="14"/>
      <c r="D68" s="14"/>
      <c r="E68" s="14"/>
      <c r="F68" s="14"/>
      <c r="G68" s="14"/>
    </row>
    <row r="69" spans="1:7" ht="15" customHeight="1" x14ac:dyDescent="0.3">
      <c r="A69" s="23"/>
      <c r="B69" s="14"/>
      <c r="C69" s="11" t="s">
        <v>17</v>
      </c>
      <c r="D69" s="11">
        <f>SUM(D65,D61)</f>
        <v>5</v>
      </c>
      <c r="E69" s="14"/>
      <c r="F69" s="14"/>
      <c r="G69" s="14"/>
    </row>
    <row r="70" spans="1:7" ht="15" customHeight="1" x14ac:dyDescent="0.3">
      <c r="A70" s="23"/>
      <c r="B70" s="14"/>
      <c r="C70" s="11" t="s">
        <v>18</v>
      </c>
      <c r="D70" s="11">
        <f>SUM(D62,D66)</f>
        <v>11</v>
      </c>
      <c r="E70" s="14"/>
      <c r="F70" s="14"/>
      <c r="G70" s="14"/>
    </row>
    <row r="71" spans="1:7" ht="15" customHeight="1" x14ac:dyDescent="0.3">
      <c r="A71" s="23"/>
      <c r="B71" s="14"/>
      <c r="C71" s="11" t="s">
        <v>19</v>
      </c>
      <c r="D71" s="11"/>
      <c r="E71" s="14"/>
      <c r="F71" s="14"/>
      <c r="G71" s="14"/>
    </row>
    <row r="72" spans="1:7" ht="15" customHeight="1" x14ac:dyDescent="0.3">
      <c r="A72" s="23"/>
      <c r="B72" s="14"/>
      <c r="C72" s="11" t="s">
        <v>49</v>
      </c>
      <c r="D72" s="11">
        <f>SUM(D63)</f>
        <v>1</v>
      </c>
      <c r="E72" s="14"/>
      <c r="F72" s="14"/>
      <c r="G72" s="14"/>
    </row>
    <row r="73" spans="1:7" ht="15" customHeight="1" x14ac:dyDescent="0.3">
      <c r="A73" s="23"/>
      <c r="B73" s="14"/>
      <c r="C73" s="11" t="s">
        <v>2</v>
      </c>
      <c r="D73" s="11">
        <f>SUM(D69:D72)</f>
        <v>17</v>
      </c>
      <c r="E73" s="14"/>
      <c r="F73" s="14"/>
      <c r="G73" s="14"/>
    </row>
    <row r="74" spans="1:7" ht="15" customHeight="1" x14ac:dyDescent="0.3">
      <c r="A74" s="23"/>
      <c r="B74" s="14"/>
      <c r="C74" s="14"/>
      <c r="D74" s="14"/>
      <c r="E74" s="14"/>
      <c r="F74" s="14"/>
      <c r="G74" s="14"/>
    </row>
    <row r="75" spans="1:7" x14ac:dyDescent="0.3">
      <c r="A75" s="51"/>
      <c r="B75" s="11"/>
      <c r="C75" s="51" t="s">
        <v>35</v>
      </c>
      <c r="D75" s="51"/>
      <c r="E75" s="51"/>
      <c r="F75" s="51"/>
      <c r="G75" s="51"/>
    </row>
    <row r="76" spans="1:7" x14ac:dyDescent="0.3">
      <c r="A76" s="51"/>
      <c r="B76" s="11"/>
      <c r="C76" s="45" t="s">
        <v>36</v>
      </c>
      <c r="D76" s="45"/>
      <c r="E76" s="45"/>
      <c r="F76" s="45"/>
      <c r="G76" s="45"/>
    </row>
    <row r="77" spans="1:7" ht="35.25" customHeight="1" x14ac:dyDescent="0.3">
      <c r="A77" s="51"/>
      <c r="B77" s="11"/>
      <c r="C77" s="11" t="s">
        <v>15</v>
      </c>
      <c r="D77" s="11">
        <v>1</v>
      </c>
      <c r="E77" s="35">
        <v>5980.58</v>
      </c>
      <c r="F77" s="7">
        <f>E77*D77</f>
        <v>5980.58</v>
      </c>
      <c r="G77" s="7">
        <f>F77*12</f>
        <v>71766.959999999992</v>
      </c>
    </row>
    <row r="78" spans="1:7" x14ac:dyDescent="0.3">
      <c r="A78" s="51"/>
      <c r="B78" s="11"/>
      <c r="C78" s="45" t="s">
        <v>37</v>
      </c>
      <c r="D78" s="45"/>
      <c r="E78" s="45"/>
      <c r="F78" s="45"/>
      <c r="G78" s="45"/>
    </row>
    <row r="79" spans="1:7" ht="28.8" x14ac:dyDescent="0.3">
      <c r="A79" s="51"/>
      <c r="B79" s="11"/>
      <c r="C79" s="11" t="s">
        <v>15</v>
      </c>
      <c r="D79" s="11">
        <v>3</v>
      </c>
      <c r="E79" s="35">
        <v>5980.58</v>
      </c>
      <c r="F79" s="7">
        <f>E79*D79</f>
        <v>17941.739999999998</v>
      </c>
      <c r="G79" s="7">
        <f>F79*12</f>
        <v>215300.87999999998</v>
      </c>
    </row>
    <row r="80" spans="1:7" ht="28.8" x14ac:dyDescent="0.3">
      <c r="A80" s="51"/>
      <c r="B80" s="11"/>
      <c r="C80" s="11" t="s">
        <v>16</v>
      </c>
      <c r="D80" s="11">
        <v>3</v>
      </c>
      <c r="E80" s="35">
        <v>5998.9</v>
      </c>
      <c r="F80" s="7">
        <f>E80*D80</f>
        <v>17996.699999999997</v>
      </c>
      <c r="G80" s="7">
        <f>F80*12</f>
        <v>215960.39999999997</v>
      </c>
    </row>
    <row r="81" spans="1:7" ht="28.8" x14ac:dyDescent="0.3">
      <c r="A81" s="51"/>
      <c r="B81" s="11"/>
      <c r="C81" s="11" t="s">
        <v>3</v>
      </c>
      <c r="D81" s="11">
        <v>2</v>
      </c>
      <c r="E81" s="35">
        <v>5899.19</v>
      </c>
      <c r="F81" s="7">
        <f>E81*D81</f>
        <v>11798.38</v>
      </c>
      <c r="G81" s="7">
        <f>F81*12</f>
        <v>141580.56</v>
      </c>
    </row>
    <row r="82" spans="1:7" x14ac:dyDescent="0.3">
      <c r="A82" s="51"/>
      <c r="B82" s="11"/>
      <c r="C82" s="45" t="s">
        <v>38</v>
      </c>
      <c r="D82" s="45"/>
      <c r="E82" s="45"/>
      <c r="F82" s="45"/>
      <c r="G82" s="45"/>
    </row>
    <row r="83" spans="1:7" ht="32.25" customHeight="1" x14ac:dyDescent="0.3">
      <c r="A83" s="51"/>
      <c r="B83" s="11"/>
      <c r="C83" s="15" t="s">
        <v>15</v>
      </c>
      <c r="D83" s="15">
        <v>2</v>
      </c>
      <c r="E83" s="35">
        <v>5980.58</v>
      </c>
      <c r="F83" s="7">
        <f>E83*D83</f>
        <v>11961.16</v>
      </c>
      <c r="G83" s="7">
        <f>F83*12</f>
        <v>143533.91999999998</v>
      </c>
    </row>
    <row r="84" spans="1:7" x14ac:dyDescent="0.3">
      <c r="A84" s="12"/>
      <c r="B84" s="11"/>
      <c r="C84" s="44" t="s">
        <v>2</v>
      </c>
      <c r="D84" s="44"/>
      <c r="E84" s="11"/>
      <c r="F84" s="28">
        <f>SUM(F83,F81,F80,F79,F77)</f>
        <v>65678.559999999998</v>
      </c>
      <c r="G84" s="28">
        <f>SUM(G83,G81,G80,G79,G77)</f>
        <v>788142.71999999986</v>
      </c>
    </row>
    <row r="85" spans="1:7" ht="15" customHeight="1" x14ac:dyDescent="0.3">
      <c r="A85" s="23"/>
      <c r="B85" s="14"/>
      <c r="C85" s="14"/>
      <c r="D85" s="14"/>
      <c r="E85" s="14"/>
      <c r="F85" s="14"/>
      <c r="G85" s="14"/>
    </row>
    <row r="86" spans="1:7" ht="15" customHeight="1" x14ac:dyDescent="0.3">
      <c r="A86" s="23"/>
      <c r="B86" s="14"/>
      <c r="C86" s="11" t="s">
        <v>17</v>
      </c>
      <c r="D86" s="11">
        <f>SUM(D83,D79,D77)</f>
        <v>6</v>
      </c>
      <c r="E86" s="14"/>
      <c r="F86" s="14"/>
      <c r="G86" s="14"/>
    </row>
    <row r="87" spans="1:7" ht="15" customHeight="1" x14ac:dyDescent="0.3">
      <c r="A87" s="23"/>
      <c r="B87" s="14"/>
      <c r="C87" s="11" t="s">
        <v>18</v>
      </c>
      <c r="D87" s="11">
        <f>SUM(D80)</f>
        <v>3</v>
      </c>
      <c r="E87" s="14"/>
      <c r="F87" s="14"/>
      <c r="G87" s="14"/>
    </row>
    <row r="88" spans="1:7" ht="15" customHeight="1" x14ac:dyDescent="0.3">
      <c r="A88" s="23"/>
      <c r="B88" s="14"/>
      <c r="C88" s="11" t="s">
        <v>19</v>
      </c>
      <c r="D88" s="11">
        <f>SUM(D81)</f>
        <v>2</v>
      </c>
      <c r="E88" s="14"/>
      <c r="F88" s="14"/>
      <c r="G88" s="14"/>
    </row>
    <row r="89" spans="1:7" ht="15" customHeight="1" x14ac:dyDescent="0.3">
      <c r="A89" s="23"/>
      <c r="B89" s="14"/>
      <c r="C89" s="11" t="s">
        <v>2</v>
      </c>
      <c r="D89" s="11">
        <f>SUM(D86:D88)</f>
        <v>11</v>
      </c>
      <c r="E89" s="14"/>
      <c r="F89" s="14"/>
      <c r="G89" s="14"/>
    </row>
    <row r="90" spans="1:7" ht="15" customHeight="1" x14ac:dyDescent="0.3">
      <c r="A90" s="23"/>
      <c r="B90" s="14"/>
      <c r="C90" s="14"/>
      <c r="D90" s="14"/>
      <c r="E90" s="14"/>
      <c r="F90" s="14"/>
      <c r="G90" s="14"/>
    </row>
    <row r="91" spans="1:7" x14ac:dyDescent="0.3">
      <c r="A91" s="51"/>
      <c r="B91" s="11"/>
      <c r="C91" s="51" t="s">
        <v>39</v>
      </c>
      <c r="D91" s="51"/>
      <c r="E91" s="51"/>
      <c r="F91" s="51"/>
      <c r="G91" s="51"/>
    </row>
    <row r="92" spans="1:7" ht="22.5" customHeight="1" x14ac:dyDescent="0.3">
      <c r="A92" s="51"/>
      <c r="B92" s="11"/>
      <c r="C92" s="45" t="s">
        <v>40</v>
      </c>
      <c r="D92" s="45"/>
      <c r="E92" s="45"/>
      <c r="F92" s="45"/>
      <c r="G92" s="45"/>
    </row>
    <row r="93" spans="1:7" ht="28.8" x14ac:dyDescent="0.3">
      <c r="A93" s="51"/>
      <c r="B93" s="11"/>
      <c r="C93" s="11" t="s">
        <v>15</v>
      </c>
      <c r="D93" s="11">
        <v>1</v>
      </c>
      <c r="E93" s="35">
        <v>5393.53</v>
      </c>
      <c r="F93" s="7">
        <f>E93*D93</f>
        <v>5393.53</v>
      </c>
      <c r="G93" s="7">
        <f>F93*12</f>
        <v>64722.36</v>
      </c>
    </row>
    <row r="94" spans="1:7" x14ac:dyDescent="0.3">
      <c r="A94" s="51"/>
      <c r="B94" s="11"/>
      <c r="C94" s="45" t="s">
        <v>41</v>
      </c>
      <c r="D94" s="45"/>
      <c r="E94" s="45"/>
      <c r="F94" s="45"/>
      <c r="G94" s="45"/>
    </row>
    <row r="95" spans="1:7" ht="31.5" customHeight="1" x14ac:dyDescent="0.3">
      <c r="A95" s="51"/>
      <c r="B95" s="11"/>
      <c r="C95" s="11" t="s">
        <v>15</v>
      </c>
      <c r="D95" s="11">
        <v>1</v>
      </c>
      <c r="E95" s="35">
        <v>5393.53</v>
      </c>
      <c r="F95" s="7">
        <f>E95*D95</f>
        <v>5393.53</v>
      </c>
      <c r="G95" s="7">
        <f>F95*12</f>
        <v>64722.36</v>
      </c>
    </row>
    <row r="96" spans="1:7" x14ac:dyDescent="0.3">
      <c r="A96" s="12"/>
      <c r="B96" s="11"/>
      <c r="C96" s="44" t="s">
        <v>2</v>
      </c>
      <c r="D96" s="44"/>
      <c r="E96" s="11"/>
      <c r="F96" s="28">
        <f>SUM(F95,F93)</f>
        <v>10787.06</v>
      </c>
      <c r="G96" s="28">
        <f>SUM(G95,G93)</f>
        <v>129444.72</v>
      </c>
    </row>
    <row r="97" spans="1:7" ht="15" customHeight="1" x14ac:dyDescent="0.3">
      <c r="A97" s="23"/>
      <c r="B97" s="14"/>
      <c r="C97" s="14"/>
      <c r="D97" s="14"/>
      <c r="E97" s="14"/>
      <c r="F97" s="14"/>
      <c r="G97" s="14"/>
    </row>
    <row r="98" spans="1:7" ht="15" customHeight="1" x14ac:dyDescent="0.3">
      <c r="A98" s="23"/>
      <c r="B98" s="14"/>
      <c r="C98" s="11" t="s">
        <v>17</v>
      </c>
      <c r="D98" s="11">
        <f>SUM(D95,D93)</f>
        <v>2</v>
      </c>
      <c r="E98" s="14"/>
      <c r="F98" s="14"/>
      <c r="G98" s="14"/>
    </row>
    <row r="99" spans="1:7" ht="15" customHeight="1" x14ac:dyDescent="0.3">
      <c r="A99" s="23"/>
      <c r="B99" s="14"/>
      <c r="C99" s="11" t="s">
        <v>18</v>
      </c>
      <c r="D99" s="11"/>
      <c r="E99" s="14"/>
      <c r="F99" s="14"/>
      <c r="G99" s="14"/>
    </row>
    <row r="100" spans="1:7" ht="15" customHeight="1" x14ac:dyDescent="0.3">
      <c r="A100" s="23"/>
      <c r="B100" s="14"/>
      <c r="C100" s="11" t="s">
        <v>19</v>
      </c>
      <c r="D100" s="11"/>
      <c r="E100" s="14"/>
      <c r="F100" s="14"/>
      <c r="G100" s="14"/>
    </row>
    <row r="101" spans="1:7" ht="15" customHeight="1" x14ac:dyDescent="0.3">
      <c r="A101" s="23"/>
      <c r="B101" s="14"/>
      <c r="C101" s="11" t="s">
        <v>2</v>
      </c>
      <c r="D101" s="11">
        <f>SUM(D98:D100)</f>
        <v>2</v>
      </c>
      <c r="E101" s="14"/>
      <c r="F101" s="14"/>
      <c r="G101" s="14"/>
    </row>
    <row r="102" spans="1:7" ht="15" customHeight="1" x14ac:dyDescent="0.3">
      <c r="A102" s="23"/>
      <c r="B102" s="14"/>
      <c r="C102" s="14"/>
      <c r="D102" s="14"/>
      <c r="E102" s="14"/>
      <c r="F102" s="14"/>
      <c r="G102" s="14"/>
    </row>
    <row r="103" spans="1:7" ht="15.75" customHeight="1" x14ac:dyDescent="0.3">
      <c r="A103" s="51"/>
      <c r="B103" s="11"/>
      <c r="C103" s="51" t="s">
        <v>4</v>
      </c>
      <c r="D103" s="51"/>
      <c r="E103" s="51"/>
      <c r="F103" s="51"/>
      <c r="G103" s="51"/>
    </row>
    <row r="104" spans="1:7" x14ac:dyDescent="0.3">
      <c r="A104" s="51"/>
      <c r="B104" s="11"/>
      <c r="C104" s="45" t="s">
        <v>42</v>
      </c>
      <c r="D104" s="45"/>
      <c r="E104" s="45"/>
      <c r="F104" s="45"/>
      <c r="G104" s="45"/>
    </row>
    <row r="105" spans="1:7" ht="32.25" customHeight="1" x14ac:dyDescent="0.3">
      <c r="A105" s="51"/>
      <c r="B105" s="11"/>
      <c r="C105" s="11" t="s">
        <v>15</v>
      </c>
      <c r="D105" s="11">
        <v>2</v>
      </c>
      <c r="E105" s="41">
        <v>6520.12</v>
      </c>
      <c r="F105" s="7">
        <f>E105*D105</f>
        <v>13040.24</v>
      </c>
      <c r="G105" s="7">
        <f>F105*12</f>
        <v>156482.88</v>
      </c>
    </row>
    <row r="106" spans="1:7" ht="30.75" customHeight="1" x14ac:dyDescent="0.3">
      <c r="A106" s="51"/>
      <c r="B106" s="11"/>
      <c r="C106" s="11" t="s">
        <v>16</v>
      </c>
      <c r="D106" s="11">
        <v>1</v>
      </c>
      <c r="E106" s="41">
        <v>6538.44</v>
      </c>
      <c r="F106" s="7">
        <f>E106*D106</f>
        <v>6538.44</v>
      </c>
      <c r="G106" s="7">
        <f>F106*12</f>
        <v>78461.279999999999</v>
      </c>
    </row>
    <row r="107" spans="1:7" ht="28.5" customHeight="1" x14ac:dyDescent="0.3">
      <c r="A107" s="51"/>
      <c r="B107" s="11"/>
      <c r="C107" s="11" t="s">
        <v>3</v>
      </c>
      <c r="D107" s="11">
        <v>1</v>
      </c>
      <c r="E107" s="41">
        <v>7379.71</v>
      </c>
      <c r="F107" s="7">
        <f>E107*D107</f>
        <v>7379.71</v>
      </c>
      <c r="G107" s="7">
        <f>F107*12</f>
        <v>88556.52</v>
      </c>
    </row>
    <row r="108" spans="1:7" x14ac:dyDescent="0.3">
      <c r="A108" s="12"/>
      <c r="B108" s="11"/>
      <c r="C108" s="44" t="s">
        <v>2</v>
      </c>
      <c r="D108" s="44"/>
      <c r="E108" s="11"/>
      <c r="F108" s="28">
        <f>SUM(F105:F107)</f>
        <v>26958.39</v>
      </c>
      <c r="G108" s="28">
        <f>SUM(G105:G107)</f>
        <v>323500.68</v>
      </c>
    </row>
    <row r="109" spans="1:7" ht="15" customHeight="1" x14ac:dyDescent="0.3">
      <c r="A109" s="23"/>
      <c r="B109" s="14"/>
      <c r="C109" s="14"/>
      <c r="D109" s="14"/>
      <c r="E109" s="14"/>
      <c r="F109" s="14"/>
      <c r="G109" s="14"/>
    </row>
    <row r="110" spans="1:7" ht="15" customHeight="1" x14ac:dyDescent="0.3">
      <c r="A110" s="23"/>
      <c r="B110" s="14"/>
      <c r="C110" s="11" t="s">
        <v>17</v>
      </c>
      <c r="D110" s="11">
        <f>SUM(D105)</f>
        <v>2</v>
      </c>
      <c r="E110" s="14"/>
      <c r="F110" s="14"/>
      <c r="G110" s="14"/>
    </row>
    <row r="111" spans="1:7" ht="15" customHeight="1" x14ac:dyDescent="0.3">
      <c r="A111" s="23"/>
      <c r="B111" s="14"/>
      <c r="C111" s="11" t="s">
        <v>18</v>
      </c>
      <c r="D111" s="11">
        <f>SUM(D106)</f>
        <v>1</v>
      </c>
      <c r="E111" s="14"/>
      <c r="F111" s="14"/>
      <c r="G111" s="14"/>
    </row>
    <row r="112" spans="1:7" ht="15" customHeight="1" x14ac:dyDescent="0.3">
      <c r="A112" s="23"/>
      <c r="B112" s="14"/>
      <c r="C112" s="11" t="s">
        <v>19</v>
      </c>
      <c r="D112" s="11">
        <f>SUM(D107)</f>
        <v>1</v>
      </c>
      <c r="E112" s="14"/>
      <c r="F112" s="14"/>
      <c r="G112" s="14"/>
    </row>
    <row r="113" spans="1:7" ht="15" customHeight="1" x14ac:dyDescent="0.3">
      <c r="A113" s="23"/>
      <c r="B113" s="14"/>
      <c r="C113" s="11" t="s">
        <v>2</v>
      </c>
      <c r="D113" s="11">
        <f>SUM(D110:D112)</f>
        <v>4</v>
      </c>
      <c r="E113" s="14"/>
      <c r="F113" s="14"/>
      <c r="G113" s="14"/>
    </row>
    <row r="114" spans="1:7" ht="15" customHeight="1" x14ac:dyDescent="0.3">
      <c r="A114" s="23"/>
      <c r="B114" s="14"/>
      <c r="C114" s="14"/>
      <c r="D114" s="14"/>
      <c r="E114" s="14"/>
      <c r="F114" s="14"/>
      <c r="G114" s="14"/>
    </row>
    <row r="115" spans="1:7" x14ac:dyDescent="0.3">
      <c r="A115" s="51"/>
      <c r="B115" s="11"/>
      <c r="C115" s="51" t="s">
        <v>5</v>
      </c>
      <c r="D115" s="51"/>
      <c r="E115" s="51"/>
      <c r="F115" s="51"/>
      <c r="G115" s="51"/>
    </row>
    <row r="116" spans="1:7" x14ac:dyDescent="0.3">
      <c r="A116" s="51"/>
      <c r="B116" s="11"/>
      <c r="C116" s="45" t="s">
        <v>43</v>
      </c>
      <c r="D116" s="45"/>
      <c r="E116" s="45"/>
      <c r="F116" s="45"/>
      <c r="G116" s="45"/>
    </row>
    <row r="117" spans="1:7" ht="28.8" x14ac:dyDescent="0.3">
      <c r="A117" s="51"/>
      <c r="B117" s="11"/>
      <c r="C117" s="11" t="s">
        <v>15</v>
      </c>
      <c r="D117" s="11">
        <v>1</v>
      </c>
      <c r="E117" s="41">
        <v>6029.46</v>
      </c>
      <c r="F117" s="7">
        <f>E117*D117</f>
        <v>6029.46</v>
      </c>
      <c r="G117" s="7">
        <f>F117*12</f>
        <v>72353.52</v>
      </c>
    </row>
    <row r="118" spans="1:7" ht="28.8" x14ac:dyDescent="0.3">
      <c r="A118" s="51"/>
      <c r="B118" s="11"/>
      <c r="C118" s="11" t="s">
        <v>3</v>
      </c>
      <c r="D118" s="11">
        <v>1</v>
      </c>
      <c r="E118" s="41">
        <v>6488.16</v>
      </c>
      <c r="F118" s="7">
        <f>E118*D118</f>
        <v>6488.16</v>
      </c>
      <c r="G118" s="7">
        <f>F118*12</f>
        <v>77857.919999999998</v>
      </c>
    </row>
    <row r="119" spans="1:7" x14ac:dyDescent="0.3">
      <c r="A119" s="12"/>
      <c r="B119" s="11"/>
      <c r="C119" s="44" t="s">
        <v>2</v>
      </c>
      <c r="D119" s="44"/>
      <c r="E119" s="11"/>
      <c r="F119" s="28">
        <f>SUM(F117:F118)</f>
        <v>12517.619999999999</v>
      </c>
      <c r="G119" s="28">
        <f>SUM(G117:G118)</f>
        <v>150211.44</v>
      </c>
    </row>
    <row r="120" spans="1:7" x14ac:dyDescent="0.3">
      <c r="A120" s="23"/>
      <c r="B120" s="14"/>
      <c r="C120" s="14"/>
      <c r="D120" s="14"/>
      <c r="E120" s="14"/>
      <c r="F120" s="14"/>
      <c r="G120" s="14"/>
    </row>
    <row r="121" spans="1:7" x14ac:dyDescent="0.3">
      <c r="A121" s="23"/>
      <c r="B121" s="14"/>
      <c r="C121" s="11" t="s">
        <v>17</v>
      </c>
      <c r="D121" s="11">
        <f>SUM(D117)</f>
        <v>1</v>
      </c>
      <c r="E121" s="14"/>
      <c r="F121" s="14"/>
      <c r="G121" s="14"/>
    </row>
    <row r="122" spans="1:7" x14ac:dyDescent="0.3">
      <c r="A122" s="23"/>
      <c r="B122" s="14"/>
      <c r="C122" s="11" t="s">
        <v>18</v>
      </c>
      <c r="D122" s="11"/>
      <c r="E122" s="14"/>
      <c r="F122" s="14"/>
      <c r="G122" s="14"/>
    </row>
    <row r="123" spans="1:7" x14ac:dyDescent="0.3">
      <c r="A123" s="23"/>
      <c r="B123" s="14"/>
      <c r="C123" s="11" t="s">
        <v>19</v>
      </c>
      <c r="D123" s="11">
        <f>SUM(D118)</f>
        <v>1</v>
      </c>
      <c r="E123" s="14"/>
      <c r="F123" s="14"/>
      <c r="G123" s="14"/>
    </row>
    <row r="124" spans="1:7" x14ac:dyDescent="0.3">
      <c r="A124" s="23"/>
      <c r="B124" s="14"/>
      <c r="C124" s="11" t="s">
        <v>2</v>
      </c>
      <c r="D124" s="11">
        <f>SUM(D121:D123)</f>
        <v>2</v>
      </c>
      <c r="E124" s="14"/>
      <c r="F124" s="14"/>
      <c r="G124" s="14"/>
    </row>
    <row r="125" spans="1:7" x14ac:dyDescent="0.3">
      <c r="A125" s="23"/>
      <c r="B125" s="14"/>
      <c r="C125" s="14"/>
      <c r="D125" s="14"/>
      <c r="E125" s="14"/>
      <c r="F125" s="14"/>
      <c r="G125" s="14"/>
    </row>
    <row r="126" spans="1:7" x14ac:dyDescent="0.3">
      <c r="A126" s="58"/>
      <c r="B126" s="11"/>
      <c r="C126" s="51" t="s">
        <v>44</v>
      </c>
      <c r="D126" s="51"/>
      <c r="E126" s="51"/>
      <c r="F126" s="51"/>
      <c r="G126" s="51"/>
    </row>
    <row r="127" spans="1:7" ht="15" customHeight="1" x14ac:dyDescent="0.3">
      <c r="A127" s="59"/>
      <c r="B127" s="11"/>
      <c r="C127" s="45" t="s">
        <v>45</v>
      </c>
      <c r="D127" s="45"/>
      <c r="E127" s="45"/>
      <c r="F127" s="45"/>
      <c r="G127" s="45"/>
    </row>
    <row r="128" spans="1:7" ht="32.25" customHeight="1" x14ac:dyDescent="0.3">
      <c r="A128" s="59"/>
      <c r="B128" s="11"/>
      <c r="C128" s="15" t="s">
        <v>15</v>
      </c>
      <c r="D128" s="15">
        <v>1</v>
      </c>
      <c r="E128" s="41">
        <v>8786.5400000000009</v>
      </c>
      <c r="F128" s="7">
        <f>E128*D128</f>
        <v>8786.5400000000009</v>
      </c>
      <c r="G128" s="7">
        <f>F128*12</f>
        <v>105438.48000000001</v>
      </c>
    </row>
    <row r="129" spans="1:7" ht="32.25" customHeight="1" x14ac:dyDescent="0.3">
      <c r="A129" s="59"/>
      <c r="B129" s="11"/>
      <c r="C129" s="15" t="s">
        <v>16</v>
      </c>
      <c r="D129" s="15">
        <v>1</v>
      </c>
      <c r="E129" s="41">
        <v>8804.86</v>
      </c>
      <c r="F129" s="7">
        <f>E129*D129</f>
        <v>8804.86</v>
      </c>
      <c r="G129" s="7">
        <f>F129*12</f>
        <v>105658.32</v>
      </c>
    </row>
    <row r="130" spans="1:7" ht="15" customHeight="1" x14ac:dyDescent="0.3">
      <c r="A130" s="60"/>
      <c r="B130" s="11"/>
      <c r="C130" s="44" t="s">
        <v>2</v>
      </c>
      <c r="D130" s="44"/>
      <c r="E130" s="11"/>
      <c r="F130" s="28">
        <f>SUM(F128:F129)</f>
        <v>17591.400000000001</v>
      </c>
      <c r="G130" s="28">
        <f>SUM(G128:G129)</f>
        <v>211096.80000000002</v>
      </c>
    </row>
    <row r="131" spans="1:7" ht="15" customHeight="1" x14ac:dyDescent="0.3">
      <c r="A131" s="23"/>
      <c r="B131" s="14"/>
      <c r="C131" s="14"/>
      <c r="D131" s="14"/>
      <c r="E131" s="14"/>
      <c r="F131" s="14"/>
      <c r="G131" s="14"/>
    </row>
    <row r="132" spans="1:7" ht="15" customHeight="1" x14ac:dyDescent="0.3">
      <c r="A132" s="23"/>
      <c r="B132" s="14"/>
      <c r="C132" s="11" t="s">
        <v>17</v>
      </c>
      <c r="D132" s="11">
        <f>SUM(D128)</f>
        <v>1</v>
      </c>
      <c r="E132" s="14"/>
      <c r="F132" s="14"/>
      <c r="G132" s="14"/>
    </row>
    <row r="133" spans="1:7" ht="15" customHeight="1" x14ac:dyDescent="0.3">
      <c r="A133" s="23"/>
      <c r="B133" s="14"/>
      <c r="C133" s="11" t="s">
        <v>18</v>
      </c>
      <c r="D133" s="11">
        <f>SUM(D129)</f>
        <v>1</v>
      </c>
      <c r="E133" s="14"/>
      <c r="F133" s="14"/>
      <c r="G133" s="14"/>
    </row>
    <row r="134" spans="1:7" ht="15" customHeight="1" x14ac:dyDescent="0.3">
      <c r="A134" s="23"/>
      <c r="B134" s="14"/>
      <c r="C134" s="11" t="s">
        <v>19</v>
      </c>
      <c r="D134" s="11"/>
      <c r="E134" s="14"/>
      <c r="F134" s="14"/>
      <c r="G134" s="14"/>
    </row>
    <row r="135" spans="1:7" ht="15" customHeight="1" x14ac:dyDescent="0.3">
      <c r="A135" s="23"/>
      <c r="B135" s="14"/>
      <c r="C135" s="11" t="s">
        <v>2</v>
      </c>
      <c r="D135" s="11">
        <f>SUM(D132:D134)</f>
        <v>2</v>
      </c>
      <c r="E135" s="14"/>
      <c r="F135" s="14"/>
      <c r="G135" s="14"/>
    </row>
    <row r="136" spans="1:7" ht="15" customHeight="1" x14ac:dyDescent="0.3">
      <c r="A136" s="23"/>
      <c r="B136" s="14"/>
      <c r="C136" s="14"/>
      <c r="D136" s="14"/>
      <c r="E136" s="14"/>
      <c r="F136" s="14"/>
      <c r="G136" s="14"/>
    </row>
    <row r="137" spans="1:7" x14ac:dyDescent="0.3">
      <c r="A137" s="58"/>
      <c r="B137" s="11"/>
      <c r="C137" s="51" t="s">
        <v>46</v>
      </c>
      <c r="D137" s="51"/>
      <c r="E137" s="51"/>
      <c r="F137" s="51"/>
      <c r="G137" s="51"/>
    </row>
    <row r="138" spans="1:7" x14ac:dyDescent="0.3">
      <c r="A138" s="59"/>
      <c r="B138" s="11"/>
      <c r="C138" s="45" t="s">
        <v>47</v>
      </c>
      <c r="D138" s="45"/>
      <c r="E138" s="45"/>
      <c r="F138" s="45"/>
      <c r="G138" s="45"/>
    </row>
    <row r="139" spans="1:7" ht="27.75" customHeight="1" x14ac:dyDescent="0.3">
      <c r="A139" s="59"/>
      <c r="B139" s="11"/>
      <c r="C139" s="11" t="s">
        <v>15</v>
      </c>
      <c r="D139" s="11">
        <v>2</v>
      </c>
      <c r="E139" s="35">
        <v>4915.3100000000004</v>
      </c>
      <c r="F139" s="7">
        <f>E139*D139</f>
        <v>9830.6200000000008</v>
      </c>
      <c r="G139" s="7">
        <f>F139*12</f>
        <v>117967.44</v>
      </c>
    </row>
    <row r="140" spans="1:7" x14ac:dyDescent="0.3">
      <c r="A140" s="60"/>
      <c r="B140" s="44" t="s">
        <v>2</v>
      </c>
      <c r="C140" s="44"/>
      <c r="D140" s="1"/>
      <c r="E140" s="2"/>
      <c r="F140" s="8">
        <f>SUM(F139)</f>
        <v>9830.6200000000008</v>
      </c>
      <c r="G140" s="8">
        <f>SUM(G139)</f>
        <v>117967.44</v>
      </c>
    </row>
    <row r="141" spans="1:7" x14ac:dyDescent="0.3">
      <c r="A141" s="19"/>
      <c r="B141" s="20"/>
      <c r="C141" s="20"/>
      <c r="D141" s="24"/>
      <c r="E141" s="21"/>
      <c r="F141" s="22"/>
      <c r="G141" s="22"/>
    </row>
    <row r="142" spans="1:7" x14ac:dyDescent="0.3">
      <c r="C142" s="11" t="s">
        <v>17</v>
      </c>
      <c r="D142" s="11">
        <f>SUM(D139)</f>
        <v>2</v>
      </c>
    </row>
    <row r="143" spans="1:7" x14ac:dyDescent="0.3">
      <c r="C143" s="11" t="s">
        <v>18</v>
      </c>
      <c r="D143" s="11"/>
    </row>
    <row r="144" spans="1:7" x14ac:dyDescent="0.3">
      <c r="C144" s="11" t="s">
        <v>19</v>
      </c>
      <c r="D144" s="11"/>
    </row>
    <row r="145" spans="1:13" x14ac:dyDescent="0.3">
      <c r="C145" s="11" t="s">
        <v>2</v>
      </c>
      <c r="D145" s="11">
        <f>SUM(D142)</f>
        <v>2</v>
      </c>
    </row>
    <row r="146" spans="1:13" x14ac:dyDescent="0.3">
      <c r="C146" s="14"/>
      <c r="D146" s="14"/>
    </row>
    <row r="147" spans="1:13" x14ac:dyDescent="0.3">
      <c r="C147" s="14"/>
      <c r="D147" s="14"/>
    </row>
    <row r="148" spans="1:13" ht="15" customHeight="1" x14ac:dyDescent="0.35">
      <c r="A148" s="57" t="s">
        <v>6</v>
      </c>
      <c r="B148" s="57"/>
      <c r="C148" s="57"/>
      <c r="D148" s="57"/>
      <c r="E148" s="57"/>
      <c r="F148" s="57"/>
      <c r="G148" s="17">
        <f>SUM(D145,D135,D124,D113,D101,D89,D73,D46,D34,D23,D11,D57)</f>
        <v>52</v>
      </c>
      <c r="K148" s="6"/>
      <c r="L148" s="10"/>
      <c r="M148" s="10"/>
    </row>
    <row r="149" spans="1:13" ht="15" customHeight="1" x14ac:dyDescent="0.35">
      <c r="A149" s="57" t="s">
        <v>7</v>
      </c>
      <c r="B149" s="57"/>
      <c r="C149" s="57"/>
      <c r="D149" s="57"/>
      <c r="E149" s="57"/>
      <c r="F149" s="57"/>
      <c r="G149" s="16">
        <f>SUM(F67,F140,F130,F119,F108,F96,F84,F52,F41,F29,F18,F6)</f>
        <v>292114.34000000003</v>
      </c>
      <c r="K149" s="6"/>
      <c r="L149" s="10"/>
      <c r="M149" s="10"/>
    </row>
    <row r="150" spans="1:13" ht="15" customHeight="1" x14ac:dyDescent="0.35">
      <c r="A150" s="57" t="s">
        <v>8</v>
      </c>
      <c r="B150" s="57"/>
      <c r="C150" s="57"/>
      <c r="D150" s="57"/>
      <c r="E150" s="57"/>
      <c r="F150" s="57"/>
      <c r="G150" s="3">
        <f>SUM(G140,G130,G119,G108,G96,G84,G67,G52,G41,G29,G18,G6)</f>
        <v>3505372.0799999996</v>
      </c>
      <c r="K150" s="5"/>
      <c r="L150" s="9"/>
      <c r="M150" s="9"/>
    </row>
    <row r="153" spans="1:13" x14ac:dyDescent="0.3">
      <c r="C153" s="11" t="s">
        <v>21</v>
      </c>
      <c r="D153" s="11">
        <f>SUM(D8,D31,D20,D43,D69,D86,D98,D110,D121,D132,D142,D54)</f>
        <v>28</v>
      </c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3">
      <c r="C154" s="11" t="s">
        <v>18</v>
      </c>
      <c r="D154" s="11">
        <f>SUM(D143,D133,D122,D111,D99,D87,D70,D44,D32,D21,D9,D55)</f>
        <v>18</v>
      </c>
    </row>
    <row r="155" spans="1:13" x14ac:dyDescent="0.3">
      <c r="C155" s="11" t="s">
        <v>19</v>
      </c>
      <c r="D155" s="11">
        <f>SUM(D144,D134,D123,D112,D100,D88,D71,D45,D33,D22,D10,D56)</f>
        <v>5</v>
      </c>
    </row>
    <row r="156" spans="1:13" x14ac:dyDescent="0.3">
      <c r="C156" s="11" t="s">
        <v>50</v>
      </c>
      <c r="D156" s="11">
        <f>SUM(D72)</f>
        <v>1</v>
      </c>
    </row>
    <row r="157" spans="1:13" x14ac:dyDescent="0.3">
      <c r="C157" s="11" t="s">
        <v>2</v>
      </c>
      <c r="D157" s="11">
        <f>SUM(D153:D156)</f>
        <v>52</v>
      </c>
    </row>
  </sheetData>
  <mergeCells count="64">
    <mergeCell ref="A148:F148"/>
    <mergeCell ref="A149:F149"/>
    <mergeCell ref="C92:G92"/>
    <mergeCell ref="C94:G94"/>
    <mergeCell ref="A126:A130"/>
    <mergeCell ref="C119:D119"/>
    <mergeCell ref="C130:D130"/>
    <mergeCell ref="A137:A140"/>
    <mergeCell ref="C127:G127"/>
    <mergeCell ref="C137:G137"/>
    <mergeCell ref="C138:G138"/>
    <mergeCell ref="C126:G126"/>
    <mergeCell ref="C108:D108"/>
    <mergeCell ref="C96:D96"/>
    <mergeCell ref="A150:F150"/>
    <mergeCell ref="B140:C140"/>
    <mergeCell ref="C75:G75"/>
    <mergeCell ref="C76:G76"/>
    <mergeCell ref="C78:G78"/>
    <mergeCell ref="C82:G82"/>
    <mergeCell ref="A75:A83"/>
    <mergeCell ref="A91:A95"/>
    <mergeCell ref="A103:A107"/>
    <mergeCell ref="A115:A118"/>
    <mergeCell ref="C103:G103"/>
    <mergeCell ref="C104:G104"/>
    <mergeCell ref="C115:G115"/>
    <mergeCell ref="C116:G116"/>
    <mergeCell ref="C91:G91"/>
    <mergeCell ref="C84:D84"/>
    <mergeCell ref="A1:A2"/>
    <mergeCell ref="B1:B2"/>
    <mergeCell ref="C1:C2"/>
    <mergeCell ref="D1:D2"/>
    <mergeCell ref="E1:E2"/>
    <mergeCell ref="F1:F2"/>
    <mergeCell ref="G1:G2"/>
    <mergeCell ref="B36:G36"/>
    <mergeCell ref="B3:G3"/>
    <mergeCell ref="B4:G4"/>
    <mergeCell ref="B13:G13"/>
    <mergeCell ref="B14:G14"/>
    <mergeCell ref="C26:G26"/>
    <mergeCell ref="B25:G25"/>
    <mergeCell ref="C16:G16"/>
    <mergeCell ref="C18:D18"/>
    <mergeCell ref="C6:D6"/>
    <mergeCell ref="A3:A5"/>
    <mergeCell ref="A13:A17"/>
    <mergeCell ref="A25:A28"/>
    <mergeCell ref="A36:A40"/>
    <mergeCell ref="A59:A66"/>
    <mergeCell ref="A48:A51"/>
    <mergeCell ref="C67:D67"/>
    <mergeCell ref="C52:D52"/>
    <mergeCell ref="C41:D41"/>
    <mergeCell ref="C29:D29"/>
    <mergeCell ref="B39:G39"/>
    <mergeCell ref="B60:G60"/>
    <mergeCell ref="B64:G64"/>
    <mergeCell ref="C37:G37"/>
    <mergeCell ref="C59:G59"/>
    <mergeCell ref="B48:G48"/>
    <mergeCell ref="C49:G4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E3465-52A6-4429-BEEF-A3D7259CBC4F}">
  <dimension ref="A1:G57"/>
  <sheetViews>
    <sheetView topLeftCell="A41" workbookViewId="0">
      <selection activeCell="A25" sqref="A25:G25"/>
    </sheetView>
  </sheetViews>
  <sheetFormatPr defaultRowHeight="14.4" x14ac:dyDescent="0.3"/>
  <cols>
    <col min="1" max="1" width="11.88671875" customWidth="1"/>
    <col min="3" max="3" width="29.88671875" customWidth="1"/>
    <col min="5" max="5" width="22.109375" style="38" customWidth="1"/>
    <col min="6" max="6" width="25" style="38" customWidth="1"/>
    <col min="7" max="7" width="20.5546875" style="38" customWidth="1"/>
  </cols>
  <sheetData>
    <row r="1" spans="1:7" s="31" customFormat="1" ht="15" customHeight="1" x14ac:dyDescent="0.3">
      <c r="A1" s="69" t="s">
        <v>0</v>
      </c>
      <c r="B1" s="69" t="s">
        <v>1</v>
      </c>
      <c r="C1" s="69" t="s">
        <v>9</v>
      </c>
      <c r="D1" s="69" t="s">
        <v>10</v>
      </c>
      <c r="E1" s="67" t="s">
        <v>11</v>
      </c>
      <c r="F1" s="67" t="s">
        <v>104</v>
      </c>
      <c r="G1" s="67" t="s">
        <v>105</v>
      </c>
    </row>
    <row r="2" spans="1:7" s="31" customFormat="1" x14ac:dyDescent="0.3">
      <c r="A2" s="70"/>
      <c r="B2" s="70"/>
      <c r="C2" s="70"/>
      <c r="D2" s="70"/>
      <c r="E2" s="68"/>
      <c r="F2" s="68"/>
      <c r="G2" s="68"/>
    </row>
    <row r="3" spans="1:7" s="31" customFormat="1" ht="15" customHeight="1" x14ac:dyDescent="0.3">
      <c r="A3" s="61" t="s">
        <v>106</v>
      </c>
      <c r="B3" s="62"/>
      <c r="C3" s="62"/>
      <c r="D3" s="62"/>
      <c r="E3" s="62"/>
      <c r="F3" s="62"/>
      <c r="G3" s="63"/>
    </row>
    <row r="4" spans="1:7" x14ac:dyDescent="0.3">
      <c r="A4" s="64">
        <v>1</v>
      </c>
      <c r="B4" s="29">
        <v>1</v>
      </c>
      <c r="C4" s="29" t="s">
        <v>107</v>
      </c>
      <c r="D4" s="29">
        <v>1</v>
      </c>
      <c r="E4" s="35">
        <v>5904.64</v>
      </c>
      <c r="F4" s="35">
        <f>E4*D4</f>
        <v>5904.64</v>
      </c>
      <c r="G4" s="35">
        <f>F4*12</f>
        <v>70855.680000000008</v>
      </c>
    </row>
    <row r="5" spans="1:7" x14ac:dyDescent="0.3">
      <c r="A5" s="65"/>
      <c r="B5" s="29">
        <v>2</v>
      </c>
      <c r="C5" s="29" t="s">
        <v>108</v>
      </c>
      <c r="D5" s="29">
        <v>1</v>
      </c>
      <c r="E5" s="35">
        <v>5559.72</v>
      </c>
      <c r="F5" s="35">
        <f>E5*D5</f>
        <v>5559.72</v>
      </c>
      <c r="G5" s="35">
        <f>F5*12</f>
        <v>66716.639999999999</v>
      </c>
    </row>
    <row r="6" spans="1:7" s="31" customFormat="1" ht="15" customHeight="1" x14ac:dyDescent="0.3">
      <c r="A6" s="66"/>
      <c r="B6" s="61" t="s">
        <v>20</v>
      </c>
      <c r="C6" s="63"/>
      <c r="D6" s="30">
        <f>SUM(D4:D5)</f>
        <v>2</v>
      </c>
      <c r="E6" s="36"/>
      <c r="F6" s="36">
        <f>SUM(F4:F5)</f>
        <v>11464.36</v>
      </c>
      <c r="G6" s="36">
        <f>SUM(G4:G5)</f>
        <v>137572.32</v>
      </c>
    </row>
    <row r="7" spans="1:7" s="31" customFormat="1" ht="15" customHeight="1" x14ac:dyDescent="0.3">
      <c r="A7" s="61" t="s">
        <v>109</v>
      </c>
      <c r="B7" s="62"/>
      <c r="C7" s="62"/>
      <c r="D7" s="62"/>
      <c r="E7" s="62"/>
      <c r="F7" s="62"/>
      <c r="G7" s="63"/>
    </row>
    <row r="8" spans="1:7" x14ac:dyDescent="0.3">
      <c r="A8" s="64">
        <v>2</v>
      </c>
      <c r="B8" s="29">
        <v>3</v>
      </c>
      <c r="C8" s="29" t="s">
        <v>110</v>
      </c>
      <c r="D8" s="29">
        <v>1</v>
      </c>
      <c r="E8" s="35">
        <v>5011.3599999999997</v>
      </c>
      <c r="F8" s="35">
        <f>E8*D8</f>
        <v>5011.3599999999997</v>
      </c>
      <c r="G8" s="35">
        <f>F8*12</f>
        <v>60136.319999999992</v>
      </c>
    </row>
    <row r="9" spans="1:7" x14ac:dyDescent="0.3">
      <c r="A9" s="65"/>
      <c r="B9" s="29">
        <v>4</v>
      </c>
      <c r="C9" s="29" t="s">
        <v>111</v>
      </c>
      <c r="D9" s="29">
        <v>1</v>
      </c>
      <c r="E9" s="35">
        <v>5029.6899999999996</v>
      </c>
      <c r="F9" s="35">
        <f>E9*D9</f>
        <v>5029.6899999999996</v>
      </c>
      <c r="G9" s="35">
        <f>F9*12</f>
        <v>60356.28</v>
      </c>
    </row>
    <row r="10" spans="1:7" s="31" customFormat="1" ht="15" customHeight="1" x14ac:dyDescent="0.3">
      <c r="A10" s="66"/>
      <c r="B10" s="61" t="s">
        <v>20</v>
      </c>
      <c r="C10" s="63"/>
      <c r="D10" s="30">
        <f>SUM(D8:D9)</f>
        <v>2</v>
      </c>
      <c r="E10" s="36"/>
      <c r="F10" s="36">
        <f>SUM(F8:F9)</f>
        <v>10041.049999999999</v>
      </c>
      <c r="G10" s="36">
        <f>SUM(G8:G9)</f>
        <v>120492.59999999999</v>
      </c>
    </row>
    <row r="11" spans="1:7" s="31" customFormat="1" ht="15" customHeight="1" x14ac:dyDescent="0.3">
      <c r="A11" s="61" t="s">
        <v>113</v>
      </c>
      <c r="B11" s="62"/>
      <c r="C11" s="62"/>
      <c r="D11" s="62"/>
      <c r="E11" s="62"/>
      <c r="F11" s="62"/>
      <c r="G11" s="63"/>
    </row>
    <row r="12" spans="1:7" x14ac:dyDescent="0.3">
      <c r="A12" s="64">
        <v>3</v>
      </c>
      <c r="B12" s="29">
        <v>5</v>
      </c>
      <c r="C12" s="29" t="s">
        <v>110</v>
      </c>
      <c r="D12" s="29">
        <v>3</v>
      </c>
      <c r="E12" s="35">
        <v>5407.32</v>
      </c>
      <c r="F12" s="35">
        <f>E12*D12</f>
        <v>16221.96</v>
      </c>
      <c r="G12" s="35">
        <f>F12*12</f>
        <v>194663.52</v>
      </c>
    </row>
    <row r="13" spans="1:7" x14ac:dyDescent="0.3">
      <c r="A13" s="65"/>
      <c r="B13" s="29">
        <v>6</v>
      </c>
      <c r="C13" s="29" t="s">
        <v>114</v>
      </c>
      <c r="D13" s="29">
        <v>1</v>
      </c>
      <c r="E13" s="35">
        <v>5425.64</v>
      </c>
      <c r="F13" s="35">
        <f>E13*D13</f>
        <v>5425.64</v>
      </c>
      <c r="G13" s="35">
        <f>F13*12</f>
        <v>65107.680000000008</v>
      </c>
    </row>
    <row r="14" spans="1:7" s="31" customFormat="1" ht="15" customHeight="1" x14ac:dyDescent="0.3">
      <c r="A14" s="66"/>
      <c r="B14" s="61" t="s">
        <v>20</v>
      </c>
      <c r="C14" s="63"/>
      <c r="D14" s="30">
        <f>SUM(D12:D13)</f>
        <v>4</v>
      </c>
      <c r="E14" s="36"/>
      <c r="F14" s="36">
        <f>SUM(F12:F13)</f>
        <v>21647.599999999999</v>
      </c>
      <c r="G14" s="36">
        <f>SUM(G12:G13)</f>
        <v>259771.2</v>
      </c>
    </row>
    <row r="15" spans="1:7" s="31" customFormat="1" ht="15" customHeight="1" x14ac:dyDescent="0.3">
      <c r="A15" s="61" t="s">
        <v>115</v>
      </c>
      <c r="B15" s="62"/>
      <c r="C15" s="62"/>
      <c r="D15" s="62"/>
      <c r="E15" s="62"/>
      <c r="F15" s="62"/>
      <c r="G15" s="63"/>
    </row>
    <row r="16" spans="1:7" x14ac:dyDescent="0.3">
      <c r="A16" s="64">
        <v>4</v>
      </c>
      <c r="B16" s="29">
        <v>7</v>
      </c>
      <c r="C16" s="29" t="s">
        <v>110</v>
      </c>
      <c r="D16" s="29">
        <v>5</v>
      </c>
      <c r="E16" s="35">
        <v>4627.05</v>
      </c>
      <c r="F16" s="35">
        <f>E16*D16</f>
        <v>23135.25</v>
      </c>
      <c r="G16" s="35">
        <f>F16*12</f>
        <v>277623</v>
      </c>
    </row>
    <row r="17" spans="1:7" x14ac:dyDescent="0.3">
      <c r="A17" s="65"/>
      <c r="B17" s="29">
        <v>8</v>
      </c>
      <c r="C17" s="29" t="s">
        <v>114</v>
      </c>
      <c r="D17" s="29">
        <v>11</v>
      </c>
      <c r="E17" s="35">
        <v>4777.57</v>
      </c>
      <c r="F17" s="35">
        <f>E17*D17</f>
        <v>52553.27</v>
      </c>
      <c r="G17" s="35">
        <f>F17*12</f>
        <v>630639.24</v>
      </c>
    </row>
    <row r="18" spans="1:7" x14ac:dyDescent="0.3">
      <c r="A18" s="65"/>
      <c r="B18" s="29">
        <v>9</v>
      </c>
      <c r="C18" s="29" t="s">
        <v>116</v>
      </c>
      <c r="D18" s="29">
        <v>1</v>
      </c>
      <c r="E18" s="35">
        <v>5327.12</v>
      </c>
      <c r="F18" s="35">
        <f>E18*D18</f>
        <v>5327.12</v>
      </c>
      <c r="G18" s="35">
        <f>F18*12</f>
        <v>63925.440000000002</v>
      </c>
    </row>
    <row r="19" spans="1:7" s="31" customFormat="1" ht="15" customHeight="1" x14ac:dyDescent="0.3">
      <c r="A19" s="66"/>
      <c r="B19" s="61" t="s">
        <v>20</v>
      </c>
      <c r="C19" s="63"/>
      <c r="D19" s="30">
        <f>SUM(D16:D18)</f>
        <v>17</v>
      </c>
      <c r="E19" s="36"/>
      <c r="F19" s="36">
        <f>SUM(F16:F18)</f>
        <v>81015.639999999985</v>
      </c>
      <c r="G19" s="36">
        <f>SUM(G16:G18)</f>
        <v>972187.67999999993</v>
      </c>
    </row>
    <row r="20" spans="1:7" s="31" customFormat="1" ht="15" customHeight="1" x14ac:dyDescent="0.3">
      <c r="A20" s="61" t="s">
        <v>117</v>
      </c>
      <c r="B20" s="62"/>
      <c r="C20" s="62"/>
      <c r="D20" s="62"/>
      <c r="E20" s="62"/>
      <c r="F20" s="62"/>
      <c r="G20" s="63"/>
    </row>
    <row r="21" spans="1:7" x14ac:dyDescent="0.3">
      <c r="A21" s="64">
        <v>5</v>
      </c>
      <c r="B21" s="29">
        <v>10</v>
      </c>
      <c r="C21" s="29" t="s">
        <v>110</v>
      </c>
      <c r="D21" s="29">
        <v>6</v>
      </c>
      <c r="E21" s="35">
        <v>5980.58</v>
      </c>
      <c r="F21" s="35">
        <f>E21*D21</f>
        <v>35883.479999999996</v>
      </c>
      <c r="G21" s="35">
        <f>F21*12</f>
        <v>430601.75999999995</v>
      </c>
    </row>
    <row r="22" spans="1:7" x14ac:dyDescent="0.3">
      <c r="A22" s="65"/>
      <c r="B22" s="29">
        <v>11</v>
      </c>
      <c r="C22" s="29" t="s">
        <v>114</v>
      </c>
      <c r="D22" s="29">
        <v>3</v>
      </c>
      <c r="E22" s="35">
        <v>5998.9</v>
      </c>
      <c r="F22" s="35">
        <f>E22*D22</f>
        <v>17996.699999999997</v>
      </c>
      <c r="G22" s="35">
        <f>F22*12</f>
        <v>215960.39999999997</v>
      </c>
    </row>
    <row r="23" spans="1:7" x14ac:dyDescent="0.3">
      <c r="A23" s="65"/>
      <c r="B23" s="29">
        <v>12</v>
      </c>
      <c r="C23" s="29" t="s">
        <v>108</v>
      </c>
      <c r="D23" s="29">
        <v>2</v>
      </c>
      <c r="E23" s="35">
        <v>5899.19</v>
      </c>
      <c r="F23" s="35">
        <f>E23*D23</f>
        <v>11798.38</v>
      </c>
      <c r="G23" s="35">
        <f>F23*12</f>
        <v>141580.56</v>
      </c>
    </row>
    <row r="24" spans="1:7" s="31" customFormat="1" ht="15" customHeight="1" x14ac:dyDescent="0.3">
      <c r="A24" s="66"/>
      <c r="B24" s="61" t="s">
        <v>20</v>
      </c>
      <c r="C24" s="63"/>
      <c r="D24" s="30">
        <f>SUM(D21:D23)</f>
        <v>11</v>
      </c>
      <c r="E24" s="36"/>
      <c r="F24" s="36">
        <f>SUM(F21:F23)</f>
        <v>65678.559999999998</v>
      </c>
      <c r="G24" s="36">
        <f>SUM(G21:G23)</f>
        <v>788142.72</v>
      </c>
    </row>
    <row r="25" spans="1:7" s="31" customFormat="1" ht="15" customHeight="1" x14ac:dyDescent="0.3">
      <c r="A25" s="61" t="s">
        <v>118</v>
      </c>
      <c r="B25" s="62"/>
      <c r="C25" s="62"/>
      <c r="D25" s="62"/>
      <c r="E25" s="62"/>
      <c r="F25" s="62"/>
      <c r="G25" s="63"/>
    </row>
    <row r="26" spans="1:7" x14ac:dyDescent="0.3">
      <c r="A26" s="71">
        <v>6</v>
      </c>
      <c r="B26" s="40">
        <v>13</v>
      </c>
      <c r="C26" s="40" t="s">
        <v>110</v>
      </c>
      <c r="D26" s="40">
        <v>2</v>
      </c>
      <c r="E26" s="41">
        <v>6520.12</v>
      </c>
      <c r="F26" s="41">
        <f>E26*D26</f>
        <v>13040.24</v>
      </c>
      <c r="G26" s="41">
        <f>F26*12</f>
        <v>156482.88</v>
      </c>
    </row>
    <row r="27" spans="1:7" x14ac:dyDescent="0.3">
      <c r="A27" s="72"/>
      <c r="B27" s="40">
        <v>14</v>
      </c>
      <c r="C27" s="40" t="s">
        <v>114</v>
      </c>
      <c r="D27" s="40">
        <v>1</v>
      </c>
      <c r="E27" s="41">
        <v>6538.44</v>
      </c>
      <c r="F27" s="41">
        <f>E27*D27</f>
        <v>6538.44</v>
      </c>
      <c r="G27" s="41">
        <f>F27*12</f>
        <v>78461.279999999999</v>
      </c>
    </row>
    <row r="28" spans="1:7" x14ac:dyDescent="0.3">
      <c r="A28" s="72"/>
      <c r="B28" s="40">
        <v>15</v>
      </c>
      <c r="C28" s="40" t="s">
        <v>119</v>
      </c>
      <c r="D28" s="40">
        <v>1</v>
      </c>
      <c r="E28" s="41">
        <v>7379.71</v>
      </c>
      <c r="F28" s="41">
        <f>E28*D28</f>
        <v>7379.71</v>
      </c>
      <c r="G28" s="41">
        <f>F28*12</f>
        <v>88556.52</v>
      </c>
    </row>
    <row r="29" spans="1:7" s="31" customFormat="1" ht="15" customHeight="1" x14ac:dyDescent="0.3">
      <c r="A29" s="73"/>
      <c r="B29" s="74" t="s">
        <v>20</v>
      </c>
      <c r="C29" s="75"/>
      <c r="D29" s="42">
        <f>SUM(D26:D28)</f>
        <v>4</v>
      </c>
      <c r="E29" s="43"/>
      <c r="F29" s="43">
        <f>SUM(F26:F28)</f>
        <v>26958.39</v>
      </c>
      <c r="G29" s="43">
        <f>SUM(G26:G28)</f>
        <v>323500.68</v>
      </c>
    </row>
    <row r="30" spans="1:7" s="31" customFormat="1" ht="15" customHeight="1" x14ac:dyDescent="0.3">
      <c r="A30" s="74" t="s">
        <v>120</v>
      </c>
      <c r="B30" s="76"/>
      <c r="C30" s="76"/>
      <c r="D30" s="76"/>
      <c r="E30" s="76"/>
      <c r="F30" s="76"/>
      <c r="G30" s="75"/>
    </row>
    <row r="31" spans="1:7" x14ac:dyDescent="0.3">
      <c r="A31" s="71">
        <v>7</v>
      </c>
      <c r="B31" s="40">
        <v>16</v>
      </c>
      <c r="C31" s="40" t="s">
        <v>110</v>
      </c>
      <c r="D31" s="40">
        <v>1</v>
      </c>
      <c r="E31" s="41">
        <v>6029.46</v>
      </c>
      <c r="F31" s="41">
        <f>E31*D31</f>
        <v>6029.46</v>
      </c>
      <c r="G31" s="41">
        <f>F31*12</f>
        <v>72353.52</v>
      </c>
    </row>
    <row r="32" spans="1:7" x14ac:dyDescent="0.3">
      <c r="A32" s="72"/>
      <c r="B32" s="40">
        <v>17</v>
      </c>
      <c r="C32" s="40" t="s">
        <v>108</v>
      </c>
      <c r="D32" s="40">
        <v>1</v>
      </c>
      <c r="E32" s="41">
        <v>6488.16</v>
      </c>
      <c r="F32" s="41">
        <f>E32*D32</f>
        <v>6488.16</v>
      </c>
      <c r="G32" s="41">
        <f>F32*12</f>
        <v>77857.919999999998</v>
      </c>
    </row>
    <row r="33" spans="1:7" s="31" customFormat="1" ht="15" customHeight="1" x14ac:dyDescent="0.3">
      <c r="A33" s="73"/>
      <c r="B33" s="74" t="s">
        <v>20</v>
      </c>
      <c r="C33" s="75"/>
      <c r="D33" s="42">
        <f>SUM(D31:D32)</f>
        <v>2</v>
      </c>
      <c r="E33" s="43"/>
      <c r="F33" s="43">
        <f>SUM(F31:F32)</f>
        <v>12517.619999999999</v>
      </c>
      <c r="G33" s="43">
        <f>SUM(G31:G32)</f>
        <v>150211.44</v>
      </c>
    </row>
    <row r="34" spans="1:7" s="31" customFormat="1" ht="15" customHeight="1" x14ac:dyDescent="0.3">
      <c r="A34" s="61" t="s">
        <v>121</v>
      </c>
      <c r="B34" s="62"/>
      <c r="C34" s="62"/>
      <c r="D34" s="62"/>
      <c r="E34" s="62"/>
      <c r="F34" s="62"/>
      <c r="G34" s="63"/>
    </row>
    <row r="35" spans="1:7" x14ac:dyDescent="0.3">
      <c r="A35" s="71">
        <v>8</v>
      </c>
      <c r="B35" s="40">
        <v>18</v>
      </c>
      <c r="C35" s="40" t="s">
        <v>110</v>
      </c>
      <c r="D35" s="40">
        <v>1</v>
      </c>
      <c r="E35" s="41">
        <v>8786.5400000000009</v>
      </c>
      <c r="F35" s="41">
        <f>E35*D35</f>
        <v>8786.5400000000009</v>
      </c>
      <c r="G35" s="41">
        <f>F35*12</f>
        <v>105438.48000000001</v>
      </c>
    </row>
    <row r="36" spans="1:7" x14ac:dyDescent="0.3">
      <c r="A36" s="72"/>
      <c r="B36" s="40">
        <v>19</v>
      </c>
      <c r="C36" s="40" t="s">
        <v>114</v>
      </c>
      <c r="D36" s="40">
        <v>1</v>
      </c>
      <c r="E36" s="41">
        <v>8804.86</v>
      </c>
      <c r="F36" s="41">
        <f>E36*D36</f>
        <v>8804.86</v>
      </c>
      <c r="G36" s="41">
        <f>F36*12</f>
        <v>105658.32</v>
      </c>
    </row>
    <row r="37" spans="1:7" s="31" customFormat="1" ht="15" customHeight="1" x14ac:dyDescent="0.3">
      <c r="A37" s="73"/>
      <c r="B37" s="74" t="s">
        <v>20</v>
      </c>
      <c r="C37" s="75"/>
      <c r="D37" s="42">
        <f>SUM(D35:D36)</f>
        <v>2</v>
      </c>
      <c r="E37" s="43"/>
      <c r="F37" s="43">
        <f>SUM(F35:F36)</f>
        <v>17591.400000000001</v>
      </c>
      <c r="G37" s="43">
        <f>SUM(G35:G36)</f>
        <v>211096.80000000002</v>
      </c>
    </row>
    <row r="38" spans="1:7" s="31" customFormat="1" ht="17.399999999999999" customHeight="1" x14ac:dyDescent="0.3">
      <c r="A38" s="61" t="s">
        <v>112</v>
      </c>
      <c r="B38" s="62"/>
      <c r="C38" s="62"/>
      <c r="D38" s="62"/>
      <c r="E38" s="62"/>
      <c r="F38" s="62"/>
      <c r="G38" s="63"/>
    </row>
    <row r="39" spans="1:7" s="31" customFormat="1" ht="17.399999999999999" customHeight="1" x14ac:dyDescent="0.3">
      <c r="A39" s="64"/>
      <c r="B39" s="29">
        <v>20</v>
      </c>
      <c r="C39" s="29" t="s">
        <v>110</v>
      </c>
      <c r="D39" s="29">
        <v>2</v>
      </c>
      <c r="E39" s="35">
        <v>6592.88</v>
      </c>
      <c r="F39" s="35">
        <f>E39*D39</f>
        <v>13185.76</v>
      </c>
      <c r="G39" s="35">
        <f>F39*12</f>
        <v>158229.12</v>
      </c>
    </row>
    <row r="40" spans="1:7" s="31" customFormat="1" ht="17.399999999999999" customHeight="1" x14ac:dyDescent="0.3">
      <c r="A40" s="66"/>
      <c r="B40" s="61" t="s">
        <v>20</v>
      </c>
      <c r="C40" s="63"/>
      <c r="D40" s="30">
        <f>SUM(D39)</f>
        <v>2</v>
      </c>
      <c r="E40" s="36"/>
      <c r="F40" s="36">
        <f>SUM(F39)</f>
        <v>13185.76</v>
      </c>
      <c r="G40" s="36">
        <f>SUM(G39)</f>
        <v>158229.12</v>
      </c>
    </row>
    <row r="41" spans="1:7" s="31" customFormat="1" ht="15" customHeight="1" x14ac:dyDescent="0.3">
      <c r="A41" s="61" t="s">
        <v>122</v>
      </c>
      <c r="B41" s="62"/>
      <c r="C41" s="62"/>
      <c r="D41" s="62"/>
      <c r="E41" s="62"/>
      <c r="F41" s="62"/>
      <c r="G41" s="63"/>
    </row>
    <row r="42" spans="1:7" x14ac:dyDescent="0.3">
      <c r="A42" s="64"/>
      <c r="B42" s="29">
        <v>21</v>
      </c>
      <c r="C42" s="29" t="s">
        <v>110</v>
      </c>
      <c r="D42" s="29">
        <v>2</v>
      </c>
      <c r="E42" s="35">
        <v>5393.53</v>
      </c>
      <c r="F42" s="35">
        <f>E42*D42</f>
        <v>10787.06</v>
      </c>
      <c r="G42" s="35">
        <f>F42*12</f>
        <v>129444.72</v>
      </c>
    </row>
    <row r="43" spans="1:7" s="31" customFormat="1" ht="15" customHeight="1" x14ac:dyDescent="0.3">
      <c r="A43" s="66"/>
      <c r="B43" s="61" t="s">
        <v>20</v>
      </c>
      <c r="C43" s="63"/>
      <c r="D43" s="30">
        <f>SUM(D42)</f>
        <v>2</v>
      </c>
      <c r="E43" s="36"/>
      <c r="F43" s="36">
        <f>SUM(F42)</f>
        <v>10787.06</v>
      </c>
      <c r="G43" s="36">
        <f>SUM(G42)</f>
        <v>129444.72</v>
      </c>
    </row>
    <row r="44" spans="1:7" s="31" customFormat="1" ht="15" customHeight="1" x14ac:dyDescent="0.3">
      <c r="A44" s="61" t="s">
        <v>123</v>
      </c>
      <c r="B44" s="62"/>
      <c r="C44" s="62"/>
      <c r="D44" s="62"/>
      <c r="E44" s="62"/>
      <c r="F44" s="62"/>
      <c r="G44" s="63"/>
    </row>
    <row r="45" spans="1:7" x14ac:dyDescent="0.3">
      <c r="A45" s="64"/>
      <c r="B45" s="29">
        <v>22</v>
      </c>
      <c r="C45" s="29" t="s">
        <v>110</v>
      </c>
      <c r="D45" s="29">
        <v>2</v>
      </c>
      <c r="E45" s="35">
        <v>5698.14</v>
      </c>
      <c r="F45" s="35">
        <f>E45*D45</f>
        <v>11396.28</v>
      </c>
      <c r="G45" s="35">
        <f>F45*12</f>
        <v>136755.36000000002</v>
      </c>
    </row>
    <row r="46" spans="1:7" s="31" customFormat="1" ht="15" customHeight="1" x14ac:dyDescent="0.3">
      <c r="A46" s="66"/>
      <c r="B46" s="61" t="s">
        <v>20</v>
      </c>
      <c r="C46" s="63"/>
      <c r="D46" s="30">
        <f>SUM(D45)</f>
        <v>2</v>
      </c>
      <c r="E46" s="36"/>
      <c r="F46" s="36">
        <f>SUM(F45)</f>
        <v>11396.28</v>
      </c>
      <c r="G46" s="36">
        <f>SUM(G45)</f>
        <v>136755.36000000002</v>
      </c>
    </row>
    <row r="47" spans="1:7" s="31" customFormat="1" ht="15" customHeight="1" x14ac:dyDescent="0.3">
      <c r="A47" s="61" t="s">
        <v>124</v>
      </c>
      <c r="B47" s="62"/>
      <c r="C47" s="62"/>
      <c r="D47" s="62"/>
      <c r="E47" s="62"/>
      <c r="F47" s="62"/>
      <c r="G47" s="63"/>
    </row>
    <row r="48" spans="1:7" x14ac:dyDescent="0.3">
      <c r="A48" s="64"/>
      <c r="B48" s="29">
        <v>23</v>
      </c>
      <c r="C48" s="29" t="s">
        <v>110</v>
      </c>
      <c r="D48" s="29">
        <v>2</v>
      </c>
      <c r="E48" s="35">
        <v>4915.3100000000004</v>
      </c>
      <c r="F48" s="35">
        <f>E48*D48</f>
        <v>9830.6200000000008</v>
      </c>
      <c r="G48" s="35">
        <f>F48*12</f>
        <v>117967.44</v>
      </c>
    </row>
    <row r="49" spans="1:7" s="31" customFormat="1" ht="15" customHeight="1" x14ac:dyDescent="0.3">
      <c r="A49" s="65"/>
      <c r="B49" s="78" t="s">
        <v>20</v>
      </c>
      <c r="C49" s="79"/>
      <c r="D49" s="32">
        <f>SUM(D48)</f>
        <v>2</v>
      </c>
      <c r="E49" s="33"/>
      <c r="F49" s="33">
        <f>SUM(F48)</f>
        <v>9830.6200000000008</v>
      </c>
      <c r="G49" s="33">
        <f>SUM(G48)</f>
        <v>117967.44</v>
      </c>
    </row>
    <row r="50" spans="1:7" ht="15" customHeight="1" x14ac:dyDescent="0.3">
      <c r="A50" s="77" t="s">
        <v>126</v>
      </c>
      <c r="B50" s="77"/>
      <c r="C50" s="77"/>
      <c r="D50" s="77"/>
      <c r="E50" s="77"/>
      <c r="F50" s="77"/>
      <c r="G50" s="39">
        <f>SUM(D49,D46,D43,D40,D37,D33,D29,D24,D19,D14,D10,D6)</f>
        <v>52</v>
      </c>
    </row>
    <row r="51" spans="1:7" ht="15" customHeight="1" x14ac:dyDescent="0.3">
      <c r="A51" s="80" t="s">
        <v>7</v>
      </c>
      <c r="B51" s="81"/>
      <c r="C51" s="81"/>
      <c r="D51" s="81"/>
      <c r="E51" s="81"/>
      <c r="F51" s="82"/>
      <c r="G51" s="34">
        <f>SUM(F49,F46,F43,F40,F37,F33,F29,F24,F19,F14,F10,F6)</f>
        <v>292114.33999999997</v>
      </c>
    </row>
    <row r="52" spans="1:7" ht="15" customHeight="1" x14ac:dyDescent="0.3">
      <c r="A52" s="61" t="s">
        <v>125</v>
      </c>
      <c r="B52" s="62"/>
      <c r="C52" s="62"/>
      <c r="D52" s="62"/>
      <c r="E52" s="62"/>
      <c r="F52" s="63"/>
      <c r="G52" s="36">
        <f>SUM(G49,G46,G43,G40,G37,G33,G29,G24,G19,G14,G10,G6)</f>
        <v>3505372.08</v>
      </c>
    </row>
    <row r="55" spans="1:7" x14ac:dyDescent="0.3">
      <c r="A55" s="57" t="s">
        <v>6</v>
      </c>
      <c r="B55" s="57"/>
      <c r="C55" s="57"/>
      <c r="D55" s="57"/>
      <c r="E55" s="57"/>
      <c r="F55" s="57"/>
      <c r="G55" s="17">
        <f>G50</f>
        <v>52</v>
      </c>
    </row>
    <row r="56" spans="1:7" x14ac:dyDescent="0.3">
      <c r="A56" s="57" t="s">
        <v>7</v>
      </c>
      <c r="B56" s="57"/>
      <c r="C56" s="57"/>
      <c r="D56" s="57"/>
      <c r="E56" s="57"/>
      <c r="F56" s="57"/>
      <c r="G56" s="37">
        <f>SUM(G51)</f>
        <v>292114.33999999997</v>
      </c>
    </row>
    <row r="57" spans="1:7" x14ac:dyDescent="0.3">
      <c r="A57" s="57" t="s">
        <v>8</v>
      </c>
      <c r="B57" s="57"/>
      <c r="C57" s="57"/>
      <c r="D57" s="57"/>
      <c r="E57" s="57"/>
      <c r="F57" s="57"/>
      <c r="G57" s="37">
        <f>SUM(G52)</f>
        <v>3505372.08</v>
      </c>
    </row>
  </sheetData>
  <mergeCells count="49">
    <mergeCell ref="A56:F56"/>
    <mergeCell ref="A57:F57"/>
    <mergeCell ref="A47:G47"/>
    <mergeCell ref="A48:A49"/>
    <mergeCell ref="B49:C49"/>
    <mergeCell ref="A51:F51"/>
    <mergeCell ref="A44:G44"/>
    <mergeCell ref="A45:A46"/>
    <mergeCell ref="B46:C46"/>
    <mergeCell ref="A52:F52"/>
    <mergeCell ref="A55:F55"/>
    <mergeCell ref="A50:F50"/>
    <mergeCell ref="A41:G41"/>
    <mergeCell ref="A42:A43"/>
    <mergeCell ref="B43:C43"/>
    <mergeCell ref="A38:G38"/>
    <mergeCell ref="A39:A40"/>
    <mergeCell ref="B40:C40"/>
    <mergeCell ref="A30:G30"/>
    <mergeCell ref="A31:A33"/>
    <mergeCell ref="B33:C33"/>
    <mergeCell ref="A34:G34"/>
    <mergeCell ref="A35:A37"/>
    <mergeCell ref="B37:C37"/>
    <mergeCell ref="A20:G20"/>
    <mergeCell ref="A21:A24"/>
    <mergeCell ref="B24:C24"/>
    <mergeCell ref="A25:G25"/>
    <mergeCell ref="A26:A29"/>
    <mergeCell ref="B29:C29"/>
    <mergeCell ref="A11:G11"/>
    <mergeCell ref="A12:A14"/>
    <mergeCell ref="B14:C14"/>
    <mergeCell ref="A15:G15"/>
    <mergeCell ref="A16:A19"/>
    <mergeCell ref="B19:C19"/>
    <mergeCell ref="A7:G7"/>
    <mergeCell ref="A8:A10"/>
    <mergeCell ref="F1:F2"/>
    <mergeCell ref="G1:G2"/>
    <mergeCell ref="A3:G3"/>
    <mergeCell ref="A4:A6"/>
    <mergeCell ref="B6:C6"/>
    <mergeCell ref="A1:A2"/>
    <mergeCell ref="B1:B2"/>
    <mergeCell ref="C1:C2"/>
    <mergeCell ref="D1:D2"/>
    <mergeCell ref="E1:E2"/>
    <mergeCell ref="B10:C1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1CAC9-6759-4CBF-98AD-B6736D5874E4}">
  <dimension ref="A1:C20"/>
  <sheetViews>
    <sheetView topLeftCell="A7" workbookViewId="0">
      <selection activeCell="E12" sqref="E12"/>
    </sheetView>
  </sheetViews>
  <sheetFormatPr defaultRowHeight="14.4" x14ac:dyDescent="0.3"/>
  <cols>
    <col min="1" max="1" width="26.44140625" customWidth="1"/>
    <col min="2" max="2" width="28.6640625" customWidth="1"/>
    <col min="3" max="3" width="85.33203125" customWidth="1"/>
  </cols>
  <sheetData>
    <row r="1" spans="1:3" ht="17.399999999999999" x14ac:dyDescent="0.3">
      <c r="A1" s="25" t="s">
        <v>52</v>
      </c>
      <c r="B1" s="25" t="s">
        <v>53</v>
      </c>
      <c r="C1" s="25" t="s">
        <v>54</v>
      </c>
    </row>
    <row r="2" spans="1:3" ht="42.75" customHeight="1" x14ac:dyDescent="0.3">
      <c r="A2" s="26" t="s">
        <v>55</v>
      </c>
      <c r="B2" s="26" t="s">
        <v>56</v>
      </c>
      <c r="C2" s="26" t="s">
        <v>57</v>
      </c>
    </row>
    <row r="3" spans="1:3" ht="37.5" customHeight="1" x14ac:dyDescent="0.3">
      <c r="A3" s="26" t="s">
        <v>58</v>
      </c>
      <c r="B3" s="26" t="s">
        <v>59</v>
      </c>
      <c r="C3" s="26" t="s">
        <v>60</v>
      </c>
    </row>
    <row r="4" spans="1:3" ht="42.75" customHeight="1" x14ac:dyDescent="0.3">
      <c r="A4" s="26" t="s">
        <v>61</v>
      </c>
      <c r="B4" s="26" t="s">
        <v>59</v>
      </c>
      <c r="C4" s="26" t="s">
        <v>62</v>
      </c>
    </row>
    <row r="5" spans="1:3" ht="42.75" customHeight="1" x14ac:dyDescent="0.3">
      <c r="A5" s="26" t="s">
        <v>63</v>
      </c>
      <c r="B5" s="26" t="s">
        <v>64</v>
      </c>
      <c r="C5" s="26" t="s">
        <v>65</v>
      </c>
    </row>
    <row r="6" spans="1:3" ht="42.75" customHeight="1" x14ac:dyDescent="0.3">
      <c r="A6" s="26" t="s">
        <v>66</v>
      </c>
      <c r="B6" s="26" t="s">
        <v>48</v>
      </c>
      <c r="C6" s="26" t="s">
        <v>67</v>
      </c>
    </row>
    <row r="7" spans="1:3" ht="42.75" customHeight="1" x14ac:dyDescent="0.3">
      <c r="A7" s="26" t="s">
        <v>68</v>
      </c>
      <c r="B7" s="26" t="s">
        <v>69</v>
      </c>
      <c r="C7" s="26" t="s">
        <v>70</v>
      </c>
    </row>
    <row r="8" spans="1:3" ht="42.75" customHeight="1" x14ac:dyDescent="0.3">
      <c r="A8" s="26" t="s">
        <v>71</v>
      </c>
      <c r="B8" s="26" t="s">
        <v>69</v>
      </c>
      <c r="C8" s="26" t="s">
        <v>72</v>
      </c>
    </row>
    <row r="9" spans="1:3" ht="42.75" customHeight="1" x14ac:dyDescent="0.3">
      <c r="A9" s="26" t="s">
        <v>73</v>
      </c>
      <c r="B9" s="26" t="s">
        <v>74</v>
      </c>
      <c r="C9" s="26" t="s">
        <v>75</v>
      </c>
    </row>
    <row r="10" spans="1:3" ht="42.75" customHeight="1" x14ac:dyDescent="0.3">
      <c r="A10" s="26" t="s">
        <v>76</v>
      </c>
      <c r="B10" s="26" t="s">
        <v>74</v>
      </c>
      <c r="C10" s="26" t="s">
        <v>77</v>
      </c>
    </row>
    <row r="11" spans="1:3" ht="42.75" customHeight="1" x14ac:dyDescent="0.3">
      <c r="A11" s="26" t="s">
        <v>78</v>
      </c>
      <c r="B11" s="26" t="s">
        <v>74</v>
      </c>
      <c r="C11" s="26" t="s">
        <v>79</v>
      </c>
    </row>
    <row r="12" spans="1:3" ht="42.75" customHeight="1" x14ac:dyDescent="0.3">
      <c r="A12" s="26" t="s">
        <v>80</v>
      </c>
      <c r="B12" s="26" t="s">
        <v>81</v>
      </c>
      <c r="C12" s="26" t="s">
        <v>82</v>
      </c>
    </row>
    <row r="13" spans="1:3" ht="42.75" customHeight="1" x14ac:dyDescent="0.3">
      <c r="A13" s="26" t="s">
        <v>83</v>
      </c>
      <c r="B13" s="26" t="s">
        <v>81</v>
      </c>
      <c r="C13" s="26" t="s">
        <v>84</v>
      </c>
    </row>
    <row r="14" spans="1:3" ht="42.75" customHeight="1" x14ac:dyDescent="0.3">
      <c r="A14" s="26" t="s">
        <v>85</v>
      </c>
      <c r="B14" s="26" t="s">
        <v>81</v>
      </c>
      <c r="C14" s="26" t="s">
        <v>86</v>
      </c>
    </row>
    <row r="15" spans="1:3" ht="42.75" customHeight="1" x14ac:dyDescent="0.3">
      <c r="A15" s="26" t="s">
        <v>87</v>
      </c>
      <c r="B15" s="26" t="s">
        <v>88</v>
      </c>
      <c r="C15" s="26" t="s">
        <v>89</v>
      </c>
    </row>
    <row r="16" spans="1:3" ht="42.75" customHeight="1" x14ac:dyDescent="0.3">
      <c r="A16" s="26" t="s">
        <v>90</v>
      </c>
      <c r="B16" s="26" t="s">
        <v>88</v>
      </c>
      <c r="C16" s="26" t="s">
        <v>91</v>
      </c>
    </row>
    <row r="17" spans="1:3" ht="42.75" customHeight="1" x14ac:dyDescent="0.3">
      <c r="A17" s="26" t="s">
        <v>92</v>
      </c>
      <c r="B17" s="26" t="s">
        <v>93</v>
      </c>
      <c r="C17" s="26" t="s">
        <v>94</v>
      </c>
    </row>
    <row r="18" spans="1:3" ht="42.75" customHeight="1" x14ac:dyDescent="0.3">
      <c r="A18" s="26" t="s">
        <v>95</v>
      </c>
      <c r="B18" s="26" t="s">
        <v>96</v>
      </c>
      <c r="C18" s="26" t="s">
        <v>97</v>
      </c>
    </row>
    <row r="19" spans="1:3" ht="42.75" customHeight="1" x14ac:dyDescent="0.3">
      <c r="A19" s="26" t="s">
        <v>98</v>
      </c>
      <c r="B19" s="26" t="s">
        <v>99</v>
      </c>
      <c r="C19" s="26" t="s">
        <v>100</v>
      </c>
    </row>
    <row r="20" spans="1:3" ht="42.75" customHeight="1" x14ac:dyDescent="0.3">
      <c r="A20" s="26" t="s">
        <v>101</v>
      </c>
      <c r="B20" s="26" t="s">
        <v>46</v>
      </c>
      <c r="C20" s="26" t="s">
        <v>102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 1</vt:lpstr>
      <vt:lpstr>ETP</vt:lpstr>
      <vt:lpstr>Endereços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09948712609</dc:creator>
  <cp:lastModifiedBy>09948712609</cp:lastModifiedBy>
  <dcterms:created xsi:type="dcterms:W3CDTF">2015-06-05T18:17:20Z</dcterms:created>
  <dcterms:modified xsi:type="dcterms:W3CDTF">2023-03-07T16:46:39Z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38d5ca-cd4e-433d-8f2a-eee77df5cad2_Enabled">
    <vt:lpwstr>true</vt:lpwstr>
  </property>
  <property fmtid="{D5CDD505-2E9C-101B-9397-08002B2CF9AE}" pid="3" name="MSIP_Label_3738d5ca-cd4e-433d-8f2a-eee77df5cad2_SetDate">
    <vt:lpwstr>2023-02-15T12:33:31Z</vt:lpwstr>
  </property>
  <property fmtid="{D5CDD505-2E9C-101B-9397-08002B2CF9AE}" pid="4" name="MSIP_Label_3738d5ca-cd4e-433d-8f2a-eee77df5cad2_Method">
    <vt:lpwstr>Standard</vt:lpwstr>
  </property>
  <property fmtid="{D5CDD505-2E9C-101B-9397-08002B2CF9AE}" pid="5" name="MSIP_Label_3738d5ca-cd4e-433d-8f2a-eee77df5cad2_Name">
    <vt:lpwstr>defa4170-0d19-0005-0004-bc88714345d2</vt:lpwstr>
  </property>
  <property fmtid="{D5CDD505-2E9C-101B-9397-08002B2CF9AE}" pid="6" name="MSIP_Label_3738d5ca-cd4e-433d-8f2a-eee77df5cad2_SiteId">
    <vt:lpwstr>c14e2b56-c5bc-43bd-ad9c-408cf6cc3560</vt:lpwstr>
  </property>
  <property fmtid="{D5CDD505-2E9C-101B-9397-08002B2CF9AE}" pid="7" name="MSIP_Label_3738d5ca-cd4e-433d-8f2a-eee77df5cad2_ActionId">
    <vt:lpwstr>78ca595d-264e-40ba-9179-0e2b7e910c3a</vt:lpwstr>
  </property>
  <property fmtid="{D5CDD505-2E9C-101B-9397-08002B2CF9AE}" pid="8" name="MSIP_Label_3738d5ca-cd4e-433d-8f2a-eee77df5cad2_ContentBits">
    <vt:lpwstr>0</vt:lpwstr>
  </property>
</Properties>
</file>